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дотація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<sst xmlns="http://schemas.openxmlformats.org/spreadsheetml/2006/main" count="2759" uniqueCount="188">
  <si>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</si>
  <si>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</si>
  <si>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</si>
  <si>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</si>
  <si>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</si>
  <si>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</si>
  <si>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</si>
  <si>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</si>
  <si>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</si>
  <si>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</si>
  <si>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</si>
  <si>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</si>
  <si>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</si>
  <si>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</si>
  <si>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</si>
  <si>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</si>
  <si>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</si>
  <si>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</si>
  <si>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</si>
  <si>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</si>
  <si>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</si>
  <si>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</si>
  <si>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</si>
  <si>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</si>
  <si>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</si>
  <si>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</si>
  <si>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</si>
  <si>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</si>
  <si>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</si>
  <si>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</si>
  <si>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</si>
  <si>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</si>
  <si>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</si>
  <si>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</si>
  <si>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</si>
  <si>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</si>
  <si>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</si>
  <si>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</si>
  <si>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</si>
  <si>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</si>
  <si>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</si>
  <si>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</si>
  <si>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</si>
  <si>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</si>
  <si>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</si>
  <si>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</si>
  <si>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</si>
  <si>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</si>
  <si>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</si>
  <si>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</si>
  <si>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</si>
  <si>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</si>
  <si>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</si>
  <si>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</si>
  <si>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</si>
  <si>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</si>
  <si>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</si>
  <si>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</si>
  <si>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</si>
  <si>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</si>
  <si>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</si>
  <si>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</si>
  <si>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</si>
  <si>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</si>
  <si>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</si>
  <si>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</si>
  <si>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</si>
  <si>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</si>
  <si>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</si>
  <si>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</si>
  <si>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</si>
  <si>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</si>
  <si>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</si>
  <si>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</si>
  <si>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</si>
  <si>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</si>
  <si>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</si>
  <si>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</si>
  <si>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</si>
  <si>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</si>
  <si>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</si>
  <si>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</si>
  <si>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</si>
  <si>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</si>
  <si>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</si>
  <si>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</si>
  <si>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</si>
  <si>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</si>
  <si>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</si>
  <si>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</si>
  <si>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</si>
  <si>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</si>
  <si>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</si>
  <si>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</si>
  <si>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</si>
  <si>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</si>
  <si>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</si>
  <si>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</si>
  <si>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</si>
  <si>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</si>
  <si>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</si>
  <si>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</si>
  <si>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</si>
  <si>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</si>
  <si>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</si>
  <si>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</si>
  <si>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</si>
  <si>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</si>
  <si>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</si>
  <si>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</si>
  <si>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</si>
  <si>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</si>
  <si>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</si>
  <si>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</si>
  <si>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</si>
  <si>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</si>
  <si>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</si>
  <si>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</si>
  <si>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</si>
  <si>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</si>
  <si>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</si>
  <si>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</si>
  <si>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</si>
  <si>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</si>
  <si>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</si>
  <si>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</si>
  <si>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</si>
  <si>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</si>
  <si>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</si>
  <si>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</si>
  <si>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</si>
  <si>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</si>
  <si>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</si>
  <si>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</si>
  <si>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</si>
  <si>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</si>
  <si>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</si>
  <si>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</si>
  <si>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</si>
  <si>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</si>
  <si>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</si>
  <si>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</si>
  <si>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</si>
  <si>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</si>
  <si>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</si>
  <si>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</si>
  <si>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</si>
  <si>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</si>
  <si>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</si>
  <si>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</si>
  <si>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</si>
  <si>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</si>
  <si>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</si>
  <si>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</si>
  <si>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</si>
  <si>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</si>
  <si>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</si>
  <si>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</si>
  <si>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</si>
  <si>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</si>
  <si>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</si>
  <si>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</si>
  <si>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</si>
  <si>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</si>
  <si>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</si>
  <si>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</si>
  <si>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</si>
  <si>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</si>
  <si>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</si>
  <si>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</si>
  <si>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</si>
  <si>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</si>
  <si>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</si>
  <si>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</si>
  <si>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</si>
  <si>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</si>
  <si>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</si>
  <si>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</si>
  <si>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</si>
  <si>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</si>
  <si>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</si>
  <si>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</si>
  <si>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</si>
  <si>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</si>
  <si>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 xml:space="preserve"> 0611022</t>
  </si>
  <si>
    <t xml:space="preserve">Керівник </t>
  </si>
  <si>
    <t>За І квартал  2023 рік</t>
  </si>
  <si>
    <t>Роман СТАШКЕВИЧ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</si>
</sst>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38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24" borderId="10" xfId="57" applyFont="1" applyFill="1" applyBorder="1" applyAlignment="1">
      <alignment horizontal="center"/>
      <protection/>
    </xf>
    <xf numFmtId="0" fontId="37" fillId="0" borderId="10" xfId="57" applyFont="1" applyBorder="1" applyAlignment="1">
      <alignment horizontal="center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3">
        <row r="2">
          <cell r="C2" t="str">
            <v>Переспівська гімназія</v>
          </cell>
        </row>
        <row r="3">
          <cell r="E3">
            <v>829120</v>
          </cell>
          <cell r="U3">
            <v>76300.48</v>
          </cell>
          <cell r="AK3">
            <v>0</v>
          </cell>
          <cell r="BA3">
            <v>0</v>
          </cell>
          <cell r="BQ3">
            <v>0</v>
          </cell>
        </row>
        <row r="4">
          <cell r="E4">
            <v>182410</v>
          </cell>
          <cell r="U4">
            <v>16271.69</v>
          </cell>
          <cell r="AK4">
            <v>0</v>
          </cell>
          <cell r="BA4">
            <v>0</v>
          </cell>
          <cell r="BQ4">
            <v>0</v>
          </cell>
        </row>
        <row r="5">
          <cell r="E5">
            <v>1684950</v>
          </cell>
          <cell r="U5">
            <v>367537.65</v>
          </cell>
          <cell r="AK5">
            <v>0</v>
          </cell>
          <cell r="BA5">
            <v>0</v>
          </cell>
          <cell r="BQ5">
            <v>0</v>
          </cell>
        </row>
        <row r="6">
          <cell r="E6">
            <v>370690</v>
          </cell>
          <cell r="U6">
            <v>78080.76</v>
          </cell>
          <cell r="AK6">
            <v>0</v>
          </cell>
          <cell r="BA6">
            <v>0</v>
          </cell>
          <cell r="BQ6">
            <v>0</v>
          </cell>
        </row>
        <row r="7">
          <cell r="T7">
            <v>76300.48</v>
          </cell>
          <cell r="U7">
            <v>16271.69</v>
          </cell>
          <cell r="AJ7">
            <v>0</v>
          </cell>
          <cell r="AK7">
            <v>0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8">
          <cell r="T8">
            <v>367537.65</v>
          </cell>
          <cell r="U8">
            <v>78080.76</v>
          </cell>
          <cell r="AJ8">
            <v>0</v>
          </cell>
          <cell r="AK8">
            <v>0</v>
          </cell>
          <cell r="AZ8">
            <v>0</v>
          </cell>
          <cell r="BA8">
            <v>0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6540</v>
          </cell>
          <cell r="U32">
            <v>3822</v>
          </cell>
          <cell r="AK32">
            <v>0</v>
          </cell>
          <cell r="BA32">
            <v>0</v>
          </cell>
          <cell r="BQ32">
            <v>0</v>
          </cell>
        </row>
        <row r="33">
          <cell r="U33">
            <v>3822</v>
          </cell>
          <cell r="AK33">
            <v>0</v>
          </cell>
          <cell r="BA33">
            <v>0</v>
          </cell>
          <cell r="BQ33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17860</v>
          </cell>
          <cell r="U69">
            <v>11860.779999999999</v>
          </cell>
          <cell r="AK69">
            <v>0</v>
          </cell>
          <cell r="BA69">
            <v>0</v>
          </cell>
          <cell r="BQ69">
            <v>0</v>
          </cell>
        </row>
        <row r="70">
          <cell r="U70">
            <v>11860.779999999999</v>
          </cell>
          <cell r="AK70">
            <v>0</v>
          </cell>
          <cell r="BA70">
            <v>0</v>
          </cell>
          <cell r="BQ70">
            <v>0</v>
          </cell>
        </row>
        <row r="121">
          <cell r="E121">
            <v>46572.95</v>
          </cell>
          <cell r="U121">
            <v>9645.95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9645.95</v>
          </cell>
          <cell r="AK122">
            <v>0</v>
          </cell>
          <cell r="BA122">
            <v>0</v>
          </cell>
          <cell r="BQ122">
            <v>0</v>
          </cell>
        </row>
        <row r="124">
          <cell r="E124">
            <v>600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52520</v>
          </cell>
          <cell r="U131">
            <v>7708.79</v>
          </cell>
          <cell r="AK131">
            <v>0</v>
          </cell>
          <cell r="BA131">
            <v>0</v>
          </cell>
          <cell r="BQ131">
            <v>0</v>
          </cell>
        </row>
        <row r="132">
          <cell r="U132">
            <v>7708.79</v>
          </cell>
          <cell r="AK132">
            <v>0</v>
          </cell>
          <cell r="BA132">
            <v>0</v>
          </cell>
          <cell r="BQ132">
            <v>0</v>
          </cell>
        </row>
        <row r="133">
          <cell r="E133">
            <v>97330</v>
          </cell>
          <cell r="U133">
            <v>38304.95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38304.95</v>
          </cell>
          <cell r="AK134">
            <v>0</v>
          </cell>
          <cell r="BA134">
            <v>0</v>
          </cell>
          <cell r="BQ134">
            <v>0</v>
          </cell>
        </row>
        <row r="135">
          <cell r="C135">
            <v>2230</v>
          </cell>
          <cell r="E135">
            <v>2230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3140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1800</v>
          </cell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9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9" t="s">
        <v>145</v>
      </c>
      <c r="J1" s="379"/>
      <c r="K1" s="379"/>
      <c r="L1" s="379"/>
      <c r="M1" s="379"/>
      <c r="N1" s="379"/>
    </row>
    <row r="2" spans="8:14" s="234" customFormat="1" ht="27.75" customHeight="1">
      <c r="H2" s="235"/>
      <c r="I2" s="379"/>
      <c r="J2" s="379"/>
      <c r="K2" s="379"/>
      <c r="L2" s="379"/>
      <c r="M2" s="379"/>
      <c r="N2" s="379"/>
    </row>
    <row r="3" spans="8:14" s="234" customFormat="1" ht="3" customHeight="1" hidden="1">
      <c r="H3" s="235"/>
      <c r="I3" s="379"/>
      <c r="J3" s="379"/>
      <c r="K3" s="379"/>
      <c r="L3" s="379"/>
      <c r="M3" s="379"/>
      <c r="N3" s="379"/>
    </row>
    <row r="4" spans="1:16" s="234" customFormat="1" ht="15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36"/>
      <c r="O4" s="236"/>
      <c r="P4" s="236"/>
    </row>
    <row r="5" spans="1:16" s="234" customFormat="1" ht="15" customHeight="1">
      <c r="A5" s="384" t="s">
        <v>159</v>
      </c>
      <c r="B5" s="384"/>
      <c r="C5" s="384"/>
      <c r="D5" s="384"/>
      <c r="E5" s="384"/>
      <c r="F5" s="384"/>
      <c r="G5" s="384"/>
      <c r="H5" s="384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136"/>
      <c r="P6" s="136"/>
      <c r="Q6" s="136"/>
      <c r="R6" s="136"/>
    </row>
    <row r="7" s="239" customFormat="1" ht="11.25"/>
    <row r="8" spans="13:14" s="239" customFormat="1" ht="9.75" customHeight="1">
      <c r="M8" s="385" t="s">
        <v>2</v>
      </c>
      <c r="N8" s="385"/>
    </row>
    <row r="9" spans="1:14" s="239" customFormat="1" ht="22.5" customHeight="1">
      <c r="A9" s="240" t="s">
        <v>3</v>
      </c>
      <c r="B9" s="383" t="s">
        <v>143</v>
      </c>
      <c r="C9" s="383"/>
      <c r="D9" s="383"/>
      <c r="E9" s="383"/>
      <c r="F9" s="383"/>
      <c r="G9" s="383"/>
      <c r="H9" s="383"/>
      <c r="I9" s="383"/>
      <c r="J9" s="383"/>
      <c r="K9" s="241" t="s">
        <v>136</v>
      </c>
      <c r="M9" s="386">
        <v>41829167</v>
      </c>
      <c r="N9" s="386"/>
    </row>
    <row r="10" spans="1:14" s="239" customFormat="1" ht="11.25" customHeight="1">
      <c r="A10" s="242" t="s">
        <v>4</v>
      </c>
      <c r="B10" s="381" t="s">
        <v>161</v>
      </c>
      <c r="C10" s="381"/>
      <c r="D10" s="381"/>
      <c r="E10" s="381"/>
      <c r="F10" s="381"/>
      <c r="G10" s="381"/>
      <c r="H10" s="381"/>
      <c r="I10" s="381"/>
      <c r="J10" s="381"/>
      <c r="K10" s="241" t="s">
        <v>137</v>
      </c>
      <c r="M10" s="386"/>
      <c r="N10" s="386"/>
    </row>
    <row r="11" spans="1:14" s="239" customFormat="1" ht="11.25" customHeight="1">
      <c r="A11" s="242" t="s">
        <v>138</v>
      </c>
      <c r="B11" s="381" t="s">
        <v>153</v>
      </c>
      <c r="C11" s="381"/>
      <c r="D11" s="381"/>
      <c r="E11" s="381"/>
      <c r="F11" s="381"/>
      <c r="G11" s="381"/>
      <c r="H11" s="381"/>
      <c r="I11" s="381"/>
      <c r="J11" s="381"/>
      <c r="K11" s="241" t="s">
        <v>139</v>
      </c>
      <c r="M11" s="372"/>
      <c r="N11" s="372"/>
    </row>
    <row r="12" spans="1:14" s="239" customFormat="1" ht="11.25" customHeight="1">
      <c r="A12" s="380" t="s">
        <v>110</v>
      </c>
      <c r="B12" s="380"/>
      <c r="C12" s="243"/>
      <c r="D12" s="244">
        <v>0</v>
      </c>
      <c r="E12" s="374" t="s">
        <v>151</v>
      </c>
      <c r="F12" s="374"/>
      <c r="G12" s="374"/>
      <c r="H12" s="374"/>
      <c r="I12" s="374"/>
      <c r="J12" s="374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151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144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178</v>
      </c>
      <c r="E15" s="362" t="str">
        <f>'Ф.№2 місц.'!E15:R15</f>
        <v>Переспівська гімназія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60" t="s">
        <v>119</v>
      </c>
      <c r="C18" s="360" t="s">
        <v>12</v>
      </c>
      <c r="D18" s="360" t="s">
        <v>146</v>
      </c>
      <c r="E18" s="360" t="s">
        <v>131</v>
      </c>
      <c r="F18" s="360" t="s">
        <v>14</v>
      </c>
      <c r="G18" s="360"/>
      <c r="H18" s="360" t="s">
        <v>147</v>
      </c>
      <c r="I18" s="360" t="s">
        <v>122</v>
      </c>
      <c r="J18" s="360" t="s">
        <v>19</v>
      </c>
      <c r="K18" s="360"/>
      <c r="L18" s="360" t="s">
        <v>20</v>
      </c>
      <c r="M18" s="360" t="s">
        <v>21</v>
      </c>
      <c r="N18" s="360"/>
    </row>
    <row r="19" spans="1:14" s="239" customFormat="1" ht="12.75" thickBot="1" thickTop="1">
      <c r="A19" s="378"/>
      <c r="B19" s="360"/>
      <c r="C19" s="360"/>
      <c r="D19" s="360"/>
      <c r="E19" s="360"/>
      <c r="F19" s="360" t="s">
        <v>22</v>
      </c>
      <c r="G19" s="375" t="s">
        <v>23</v>
      </c>
      <c r="H19" s="360"/>
      <c r="I19" s="360"/>
      <c r="J19" s="360" t="s">
        <v>22</v>
      </c>
      <c r="K19" s="375" t="s">
        <v>29</v>
      </c>
      <c r="L19" s="360"/>
      <c r="M19" s="360" t="s">
        <v>22</v>
      </c>
      <c r="N19" s="373" t="s">
        <v>23</v>
      </c>
    </row>
    <row r="20" spans="1:14" s="239" customFormat="1" ht="26.25" customHeight="1" thickBot="1" thickTop="1">
      <c r="A20" s="378"/>
      <c r="B20" s="360"/>
      <c r="C20" s="360"/>
      <c r="D20" s="360"/>
      <c r="E20" s="360"/>
      <c r="F20" s="360"/>
      <c r="G20" s="375"/>
      <c r="H20" s="360"/>
      <c r="I20" s="360"/>
      <c r="J20" s="360"/>
      <c r="K20" s="375"/>
      <c r="L20" s="360"/>
      <c r="M20" s="360"/>
      <c r="N20" s="373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'[1]ПЕРЕСПА'!$E$198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'[1]ПЕРЕСПА'!$U$198+'[1]ПЕРЕСПА'!$AK$198+'[1]ПЕРЕСПА'!$BA$198+'[1]ПЕРЕСПА'!$BQ$198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'[1]ПЕРЕСПА'!$E$199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'[1]ПЕРЕСПА'!$U$199+'[1]ПЕРЕСПА'!$AK$199+'[1]ПЕРЕСПА'!$BA$199+'[1]ПЕРЕСПА'!$BQ$199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tr">
        <f>'Ф.№2 місц.'!A101</f>
        <v>Керівник </v>
      </c>
      <c r="B98" s="134"/>
      <c r="C98" s="220"/>
      <c r="D98" s="370"/>
      <c r="E98" s="370"/>
      <c r="F98" s="220"/>
      <c r="G98" s="366" t="str">
        <f>'Ф.№2 місц.'!G101:Q101</f>
        <v>Роман СТАШКЕВИЧ</v>
      </c>
      <c r="H98" s="367"/>
      <c r="I98" s="367"/>
      <c r="J98" s="367"/>
      <c r="K98" s="367"/>
      <c r="L98" s="367"/>
      <c r="M98" s="367"/>
      <c r="N98" s="367"/>
      <c r="O98" s="355"/>
      <c r="P98" s="355"/>
      <c r="Q98" s="355"/>
      <c r="R98" s="356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7"/>
      <c r="P99" s="357"/>
      <c r="Q99" s="358"/>
      <c r="R99" s="356"/>
    </row>
    <row r="100" spans="1:18" ht="15">
      <c r="A100" s="220" t="s">
        <v>154</v>
      </c>
      <c r="B100" s="134"/>
      <c r="C100" s="220"/>
      <c r="D100" s="371"/>
      <c r="E100" s="371"/>
      <c r="F100" s="220"/>
      <c r="G100" s="366" t="s">
        <v>183</v>
      </c>
      <c r="H100" s="367"/>
      <c r="I100" s="367"/>
      <c r="J100" s="367"/>
      <c r="K100" s="367"/>
      <c r="L100" s="367"/>
      <c r="M100" s="367"/>
      <c r="N100" s="367"/>
      <c r="O100" s="355"/>
      <c r="P100" s="355"/>
      <c r="Q100" s="355"/>
      <c r="R100" s="356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7"/>
      <c r="P101" s="357"/>
      <c r="Q101" s="222"/>
      <c r="R101" s="356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D101:E101"/>
    <mergeCell ref="G98:N98"/>
    <mergeCell ref="G99:N99"/>
    <mergeCell ref="G100:N100"/>
    <mergeCell ref="G101:N101"/>
    <mergeCell ref="D98:E98"/>
    <mergeCell ref="D99:E99"/>
    <mergeCell ref="D100:E10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179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'[1]ПЕРЕСПА'!$E$11</f>
        <v>0</v>
      </c>
      <c r="E27" s="336">
        <v>0</v>
      </c>
      <c r="F27" s="328">
        <v>0</v>
      </c>
      <c r="G27" s="351">
        <f>'[1]ПЕРЕСПА'!$U$11</f>
        <v>0</v>
      </c>
      <c r="H27" s="351">
        <f>'[1]ПЕРЕСПА'!$AK$11</f>
        <v>0</v>
      </c>
      <c r="I27" s="351">
        <f>'[1]ПЕРЕСПА'!$BA$11</f>
        <v>0</v>
      </c>
      <c r="J27" s="351">
        <f>'[1]ПЕРЕСПА'!$BQ$11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'[1]ПЕРЕСПА'!$E$12</f>
        <v>0</v>
      </c>
      <c r="E29" s="338"/>
      <c r="F29" s="338">
        <v>0</v>
      </c>
      <c r="G29" s="351">
        <f>'[1]ПЕРЕСПА'!$U$12</f>
        <v>0</v>
      </c>
      <c r="H29" s="351">
        <f>'[1]ПЕРЕСПА'!$AK$12</f>
        <v>0</v>
      </c>
      <c r="I29" s="351">
        <f>'[1]ПЕРЕСПА'!$BA$12</f>
        <v>0</v>
      </c>
      <c r="J29" s="351">
        <f>'[1]ПЕРЕСПА'!$BQ$12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'[1]ПЕРЕСПА'!$E$51</f>
        <v>0</v>
      </c>
      <c r="E31" s="163">
        <v>0</v>
      </c>
      <c r="F31" s="164">
        <v>0</v>
      </c>
      <c r="G31" s="344">
        <f>'[1]ПЕРЕСПА'!$U$51</f>
        <v>0</v>
      </c>
      <c r="H31" s="344">
        <f>'[1]ПЕРЕСПА'!$AP$51</f>
        <v>0</v>
      </c>
      <c r="I31" s="344">
        <f>'[1]ПЕРЕСПА'!$BA$51</f>
        <v>0</v>
      </c>
      <c r="J31" s="344">
        <f>'[1]ПЕРЕСПА'!$BQ$51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'[1]ПЕРЕСПА'!$E$183</f>
        <v>0</v>
      </c>
      <c r="E61" s="178">
        <v>0</v>
      </c>
      <c r="F61" s="177">
        <v>0</v>
      </c>
      <c r="G61" s="345">
        <f>'[1]ПЕРЕСПА'!$U$183</f>
        <v>0</v>
      </c>
      <c r="H61" s="345">
        <f>'[1]ПЕРЕСПА'!$AK$183</f>
        <v>0</v>
      </c>
      <c r="I61" s="345">
        <f>'[1]ПЕРЕСПА'!$BA$183</f>
        <v>0</v>
      </c>
      <c r="J61" s="345">
        <f>'[1]ПЕРЕСПА'!$BQ$183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177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'[1]ПЕРЕСПА'!$E$41</f>
        <v>0</v>
      </c>
      <c r="E31" s="163">
        <v>0</v>
      </c>
      <c r="F31" s="164">
        <v>0</v>
      </c>
      <c r="G31" s="344">
        <f>'[1]ПЕРЕСПА'!$U$41</f>
        <v>0</v>
      </c>
      <c r="H31" s="344">
        <f>'[1]ПЕРЕСПА'!$AK$41</f>
        <v>0</v>
      </c>
      <c r="I31" s="344">
        <f>'[1]ПЕРЕСПА'!$BA$41</f>
        <v>0</v>
      </c>
      <c r="J31" s="344">
        <f>'[1]ПЕРЕСПА'!$BQ$41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'[1]ПЕРЕСПА'!$C$145+'[1]ПЕРЕСПА'!$E$145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'[1]ПЕРЕСПА'!$E$186</f>
        <v>0</v>
      </c>
      <c r="E61" s="178">
        <v>0</v>
      </c>
      <c r="F61" s="177">
        <v>0</v>
      </c>
      <c r="G61" s="345">
        <f>'[1]ПЕРЕСПА'!$U$186</f>
        <v>0</v>
      </c>
      <c r="H61" s="345">
        <f>'[1]ПЕРЕСПА'!$AK$186</f>
        <v>0</v>
      </c>
      <c r="I61" s="345">
        <f>'[1]ПЕРЕСПА'!$BA$186</f>
        <v>0</v>
      </c>
      <c r="J61" s="345">
        <f>'[1]ПЕРЕСПА'!$BQ$186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176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4460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4460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4460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'[1]ПЕРЕСПА'!$E$42</f>
        <v>0</v>
      </c>
      <c r="E31" s="163">
        <v>0</v>
      </c>
      <c r="F31" s="164">
        <v>0</v>
      </c>
      <c r="G31" s="344">
        <f>'[1]ПЕРЕСПА'!$U$42</f>
        <v>0</v>
      </c>
      <c r="H31" s="344">
        <f>'[1]ПЕРЕСПА'!$AK$42</f>
        <v>0</v>
      </c>
      <c r="I31" s="344">
        <f>'[1]ПЕРЕСПА'!$BA$42</f>
        <v>0</v>
      </c>
      <c r="J31" s="344">
        <f>'[1]ПЕРЕСПА'!$BQ$42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4460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>
        <f>'[1]ПЕРЕСПА'!$C$127+'[1]ПЕРЕСПА'!$E$127</f>
        <v>0</v>
      </c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>
        <f>'[1]ПЕРЕСПА'!$C$129+'[1]ПЕРЕСПА'!$E$129</f>
        <v>0</v>
      </c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>
        <f>'[1]ПЕРЕСПА'!$C$135+'[1]ПЕРЕСПА'!$E$135</f>
        <v>4460</v>
      </c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'[1]ПЕРЕСПА'!$E$187</f>
        <v>0</v>
      </c>
      <c r="E61" s="178">
        <v>0</v>
      </c>
      <c r="F61" s="177">
        <v>0</v>
      </c>
      <c r="G61" s="345">
        <f>'[1]ПЕРЕСПА'!$U$187</f>
        <v>0</v>
      </c>
      <c r="H61" s="345">
        <f>'[1]ПЕРЕСПА'!$AK$187</f>
        <v>0</v>
      </c>
      <c r="I61" s="345">
        <f>'[1]ПЕРЕСПА'!$BA$187</f>
        <v>0</v>
      </c>
      <c r="J61" s="345">
        <f>'[1]ПЕРЕСПА'!$BQ$187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49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9" t="s">
        <v>145</v>
      </c>
      <c r="J1" s="379"/>
      <c r="K1" s="379"/>
      <c r="L1" s="379"/>
      <c r="M1" s="379"/>
      <c r="N1" s="379"/>
    </row>
    <row r="2" spans="8:14" s="234" customFormat="1" ht="27.75" customHeight="1">
      <c r="H2" s="235"/>
      <c r="I2" s="379"/>
      <c r="J2" s="379"/>
      <c r="K2" s="379"/>
      <c r="L2" s="379"/>
      <c r="M2" s="379"/>
      <c r="N2" s="379"/>
    </row>
    <row r="3" spans="8:14" s="234" customFormat="1" ht="3" customHeight="1" hidden="1">
      <c r="H3" s="235"/>
      <c r="I3" s="379"/>
      <c r="J3" s="379"/>
      <c r="K3" s="379"/>
      <c r="L3" s="379"/>
      <c r="M3" s="379"/>
      <c r="N3" s="379"/>
    </row>
    <row r="4" spans="1:16" s="234" customFormat="1" ht="15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36"/>
      <c r="O4" s="236"/>
      <c r="P4" s="236"/>
    </row>
    <row r="5" spans="1:16" s="234" customFormat="1" ht="15" customHeight="1">
      <c r="A5" s="384" t="s">
        <v>159</v>
      </c>
      <c r="B5" s="384"/>
      <c r="C5" s="384"/>
      <c r="D5" s="384"/>
      <c r="E5" s="384"/>
      <c r="F5" s="384"/>
      <c r="G5" s="384"/>
      <c r="H5" s="384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136"/>
      <c r="P6" s="136"/>
      <c r="Q6" s="136"/>
      <c r="R6" s="136"/>
    </row>
    <row r="7" s="239" customFormat="1" ht="11.25"/>
    <row r="8" spans="13:14" s="239" customFormat="1" ht="9.75" customHeight="1">
      <c r="M8" s="385" t="s">
        <v>2</v>
      </c>
      <c r="N8" s="385"/>
    </row>
    <row r="9" spans="1:14" s="239" customFormat="1" ht="22.5" customHeight="1">
      <c r="A9" s="240" t="s">
        <v>3</v>
      </c>
      <c r="B9" s="383" t="s">
        <v>143</v>
      </c>
      <c r="C9" s="383"/>
      <c r="D9" s="383"/>
      <c r="E9" s="383"/>
      <c r="F9" s="383"/>
      <c r="G9" s="383"/>
      <c r="H9" s="383"/>
      <c r="I9" s="383"/>
      <c r="J9" s="383"/>
      <c r="K9" s="241" t="s">
        <v>136</v>
      </c>
      <c r="M9" s="386">
        <v>41829167</v>
      </c>
      <c r="N9" s="386"/>
    </row>
    <row r="10" spans="1:14" s="239" customFormat="1" ht="11.25" customHeight="1">
      <c r="A10" s="242" t="s">
        <v>4</v>
      </c>
      <c r="B10" s="381" t="s">
        <v>161</v>
      </c>
      <c r="C10" s="381"/>
      <c r="D10" s="381"/>
      <c r="E10" s="381"/>
      <c r="F10" s="381"/>
      <c r="G10" s="381"/>
      <c r="H10" s="381"/>
      <c r="I10" s="381"/>
      <c r="J10" s="381"/>
      <c r="K10" s="241" t="s">
        <v>137</v>
      </c>
      <c r="M10" s="386"/>
      <c r="N10" s="386"/>
    </row>
    <row r="11" spans="1:14" s="239" customFormat="1" ht="11.25" customHeight="1">
      <c r="A11" s="242" t="s">
        <v>138</v>
      </c>
      <c r="B11" s="381" t="s">
        <v>153</v>
      </c>
      <c r="C11" s="381"/>
      <c r="D11" s="381"/>
      <c r="E11" s="381"/>
      <c r="F11" s="381"/>
      <c r="G11" s="381"/>
      <c r="H11" s="381"/>
      <c r="I11" s="381"/>
      <c r="J11" s="381"/>
      <c r="K11" s="241" t="s">
        <v>139</v>
      </c>
      <c r="M11" s="372"/>
      <c r="N11" s="372"/>
    </row>
    <row r="12" spans="1:14" s="239" customFormat="1" ht="11.25" customHeight="1">
      <c r="A12" s="380" t="s">
        <v>110</v>
      </c>
      <c r="B12" s="380"/>
      <c r="C12" s="243"/>
      <c r="D12" s="244">
        <v>0</v>
      </c>
      <c r="E12" s="374" t="s">
        <v>151</v>
      </c>
      <c r="F12" s="374"/>
      <c r="G12" s="374"/>
      <c r="H12" s="374"/>
      <c r="I12" s="374"/>
      <c r="J12" s="374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151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144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172</v>
      </c>
      <c r="E15" s="362" t="str">
        <f>'Ф.№2 місц.'!E15:R15</f>
        <v>Переспівська гімназія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60" t="s">
        <v>119</v>
      </c>
      <c r="C18" s="360" t="s">
        <v>12</v>
      </c>
      <c r="D18" s="360" t="s">
        <v>146</v>
      </c>
      <c r="E18" s="360" t="s">
        <v>131</v>
      </c>
      <c r="F18" s="360" t="s">
        <v>14</v>
      </c>
      <c r="G18" s="360"/>
      <c r="H18" s="360" t="s">
        <v>147</v>
      </c>
      <c r="I18" s="360" t="s">
        <v>122</v>
      </c>
      <c r="J18" s="360" t="s">
        <v>19</v>
      </c>
      <c r="K18" s="360"/>
      <c r="L18" s="360" t="s">
        <v>20</v>
      </c>
      <c r="M18" s="360" t="s">
        <v>21</v>
      </c>
      <c r="N18" s="360"/>
    </row>
    <row r="19" spans="1:14" s="239" customFormat="1" ht="12.75" thickBot="1" thickTop="1">
      <c r="A19" s="378"/>
      <c r="B19" s="360"/>
      <c r="C19" s="360"/>
      <c r="D19" s="360"/>
      <c r="E19" s="360"/>
      <c r="F19" s="360" t="s">
        <v>22</v>
      </c>
      <c r="G19" s="375" t="s">
        <v>23</v>
      </c>
      <c r="H19" s="360"/>
      <c r="I19" s="360"/>
      <c r="J19" s="360" t="s">
        <v>22</v>
      </c>
      <c r="K19" s="375" t="s">
        <v>29</v>
      </c>
      <c r="L19" s="360"/>
      <c r="M19" s="360" t="s">
        <v>22</v>
      </c>
      <c r="N19" s="373" t="s">
        <v>23</v>
      </c>
    </row>
    <row r="20" spans="1:14" s="239" customFormat="1" ht="26.25" customHeight="1" thickBot="1" thickTop="1">
      <c r="A20" s="378"/>
      <c r="B20" s="360"/>
      <c r="C20" s="360"/>
      <c r="D20" s="360"/>
      <c r="E20" s="360"/>
      <c r="F20" s="360"/>
      <c r="G20" s="375"/>
      <c r="H20" s="360"/>
      <c r="I20" s="360"/>
      <c r="J20" s="360"/>
      <c r="K20" s="375"/>
      <c r="L20" s="360"/>
      <c r="M20" s="360"/>
      <c r="N20" s="373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'[1]ПЕРЕСПА'!$E$178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'[1]ПЕРЕСПА'!$U$178+'[1]ПЕРЕСПА'!$AK$178+'[1]ПЕРЕСПА'!$BA$178+'[1]ПЕРЕСПА'!$BQ$178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'[1]ПЕРЕСПА'!$E$196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'[1]ПЕРЕСПА'!$U$196+'[1]ПЕРЕСПА'!$AK$196+'[1]ПЕРЕСПА'!$BA$196+'[1]ПЕРЕСПА'!$BQ$196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'[1]ПЕРЕСПА'!$E$197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'[1]ПЕРЕСПА'!$U$197+'[1]ПЕРЕСПА'!$AK$197+'[1]ПЕРЕСПА'!$BA$197+'[1]ПЕРЕСПА'!$BQ$197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tr">
        <f>'Ф.№2 місц.'!A101</f>
        <v>Керівник </v>
      </c>
      <c r="B98" s="134"/>
      <c r="C98" s="220"/>
      <c r="D98" s="370"/>
      <c r="E98" s="370"/>
      <c r="F98" s="220"/>
      <c r="G98" s="366" t="str">
        <f>'Ф.№2 місц.'!G101:Q101</f>
        <v>Роман СТАШКЕВИЧ</v>
      </c>
      <c r="H98" s="367"/>
      <c r="I98" s="367"/>
      <c r="J98" s="367"/>
      <c r="K98" s="367"/>
      <c r="L98" s="367"/>
      <c r="M98" s="367"/>
      <c r="N98" s="367"/>
      <c r="O98" s="355"/>
      <c r="P98" s="355"/>
      <c r="Q98" s="355"/>
      <c r="R98" s="356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7"/>
      <c r="P99" s="357"/>
      <c r="Q99" s="358"/>
      <c r="R99" s="356"/>
    </row>
    <row r="100" spans="1:18" ht="15">
      <c r="A100" s="220" t="s">
        <v>154</v>
      </c>
      <c r="B100" s="134"/>
      <c r="C100" s="220"/>
      <c r="D100" s="371"/>
      <c r="E100" s="371"/>
      <c r="F100" s="220"/>
      <c r="G100" s="366" t="s">
        <v>183</v>
      </c>
      <c r="H100" s="367"/>
      <c r="I100" s="367"/>
      <c r="J100" s="367"/>
      <c r="K100" s="367"/>
      <c r="L100" s="367"/>
      <c r="M100" s="367"/>
      <c r="N100" s="367"/>
      <c r="O100" s="355"/>
      <c r="P100" s="355"/>
      <c r="Q100" s="355"/>
      <c r="R100" s="356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7"/>
      <c r="P101" s="357"/>
      <c r="Q101" s="222"/>
      <c r="R101" s="356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19">
      <selection activeCell="K42" sqref="K42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1" t="s">
        <v>0</v>
      </c>
      <c r="K1" s="401"/>
      <c r="L1" s="401"/>
      <c r="M1" s="401"/>
      <c r="N1" s="401"/>
      <c r="O1" s="401"/>
      <c r="P1" s="401"/>
      <c r="Q1" s="401"/>
      <c r="R1" s="401"/>
    </row>
    <row r="2" spans="10:18" s="1" customFormat="1" ht="16.5" customHeight="1">
      <c r="J2" s="401"/>
      <c r="K2" s="401"/>
      <c r="L2" s="401"/>
      <c r="M2" s="401"/>
      <c r="N2" s="401"/>
      <c r="O2" s="401"/>
      <c r="P2" s="401"/>
      <c r="Q2" s="401"/>
      <c r="R2" s="401"/>
    </row>
    <row r="3" spans="1:18" s="1" customFormat="1" ht="15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9" s="1" customFormat="1" ht="15">
      <c r="A4" s="404" t="s">
        <v>155</v>
      </c>
      <c r="B4" s="404"/>
      <c r="C4" s="404"/>
      <c r="D4" s="404"/>
      <c r="E4" s="404"/>
      <c r="F4" s="404"/>
      <c r="G4" s="404"/>
      <c r="H4" s="404"/>
      <c r="I4" s="404"/>
      <c r="J4" s="404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" customFormat="1" ht="2.25" customHeight="1" hidden="1"/>
    <row r="8" spans="17:18" s="7" customFormat="1" ht="9" customHeight="1">
      <c r="Q8" s="405" t="s">
        <v>2</v>
      </c>
      <c r="R8" s="405"/>
    </row>
    <row r="9" spans="1:18" s="7" customFormat="1" ht="15" customHeight="1">
      <c r="A9" s="8" t="s">
        <v>3</v>
      </c>
      <c r="B9" s="406" t="s">
        <v>143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395" t="s">
        <v>136</v>
      </c>
      <c r="N9" s="395"/>
      <c r="O9" s="9"/>
      <c r="Q9" s="403">
        <v>41829167</v>
      </c>
      <c r="R9" s="403"/>
    </row>
    <row r="10" spans="1:18" s="7" customFormat="1" ht="11.25" customHeight="1">
      <c r="A10" s="10" t="s">
        <v>4</v>
      </c>
      <c r="B10" s="397" t="s">
        <v>152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5" t="s">
        <v>137</v>
      </c>
      <c r="N10" s="395"/>
      <c r="O10" s="11"/>
      <c r="Q10" s="392"/>
      <c r="R10" s="392"/>
    </row>
    <row r="11" spans="1:18" s="7" customFormat="1" ht="11.25" customHeight="1">
      <c r="A11" s="10" t="e">
        <f>#REF!</f>
        <v>#REF!</v>
      </c>
      <c r="B11" s="397" t="s">
        <v>153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408" t="s">
        <v>139</v>
      </c>
      <c r="N11" s="408"/>
      <c r="O11" s="11"/>
      <c r="Q11" s="392"/>
      <c r="R11" s="392"/>
    </row>
    <row r="12" spans="1:18" s="7" customFormat="1" ht="11.25" customHeight="1">
      <c r="A12" s="398" t="s">
        <v>110</v>
      </c>
      <c r="B12" s="398"/>
      <c r="C12" s="398"/>
      <c r="D12" s="398"/>
      <c r="E12" s="400">
        <v>0</v>
      </c>
      <c r="F12" s="400"/>
      <c r="G12" s="363" t="s">
        <v>151</v>
      </c>
      <c r="H12" s="363"/>
      <c r="I12" s="363"/>
      <c r="J12" s="363"/>
      <c r="K12" s="363"/>
      <c r="L12" s="363"/>
      <c r="M12" s="363"/>
      <c r="N12" s="363"/>
      <c r="O12" s="363"/>
      <c r="P12" s="12"/>
      <c r="Q12" s="12"/>
      <c r="R12" s="13"/>
    </row>
    <row r="13" spans="1:18" s="7" customFormat="1" ht="11.25">
      <c r="A13" s="398" t="s">
        <v>5</v>
      </c>
      <c r="B13" s="398"/>
      <c r="C13" s="398"/>
      <c r="D13" s="398"/>
      <c r="E13" s="407"/>
      <c r="F13" s="407"/>
      <c r="G13" s="396" t="s">
        <v>151</v>
      </c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</row>
    <row r="14" spans="1:18" s="7" customFormat="1" ht="15" customHeight="1">
      <c r="A14" s="398" t="s">
        <v>6</v>
      </c>
      <c r="B14" s="398"/>
      <c r="C14" s="398"/>
      <c r="D14" s="398"/>
      <c r="E14" s="409" t="s">
        <v>144</v>
      </c>
      <c r="F14" s="409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</row>
    <row r="15" spans="1:27" s="7" customFormat="1" ht="44.25" customHeight="1">
      <c r="A15" s="398" t="s">
        <v>7</v>
      </c>
      <c r="B15" s="398"/>
      <c r="C15" s="398"/>
      <c r="D15" s="398"/>
      <c r="E15" s="407" t="s">
        <v>8</v>
      </c>
      <c r="F15" s="407"/>
      <c r="G15" s="389" t="str">
        <f>'[1]ПЕРЕСПА'!$C$2</f>
        <v>Переспівська гімназія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1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9" t="s">
        <v>10</v>
      </c>
      <c r="B18" s="399" t="s">
        <v>11</v>
      </c>
      <c r="C18" s="399" t="s">
        <v>12</v>
      </c>
      <c r="D18" s="399" t="s">
        <v>13</v>
      </c>
      <c r="E18" s="399" t="s">
        <v>14</v>
      </c>
      <c r="F18" s="399"/>
      <c r="G18" s="399" t="s">
        <v>15</v>
      </c>
      <c r="H18" s="399" t="s">
        <v>16</v>
      </c>
      <c r="I18" s="399" t="s">
        <v>17</v>
      </c>
      <c r="J18" s="399" t="s">
        <v>18</v>
      </c>
      <c r="K18" s="399" t="s">
        <v>19</v>
      </c>
      <c r="L18" s="399"/>
      <c r="M18" s="399"/>
      <c r="N18" s="399"/>
      <c r="O18" s="399" t="s">
        <v>20</v>
      </c>
      <c r="P18" s="399"/>
      <c r="Q18" s="399" t="s">
        <v>21</v>
      </c>
      <c r="R18" s="399"/>
    </row>
    <row r="19" spans="1:18" ht="17.25" customHeight="1" thickBot="1" thickTop="1">
      <c r="A19" s="399"/>
      <c r="B19" s="399"/>
      <c r="C19" s="399"/>
      <c r="D19" s="399"/>
      <c r="E19" s="399" t="s">
        <v>22</v>
      </c>
      <c r="F19" s="394" t="s">
        <v>23</v>
      </c>
      <c r="G19" s="399"/>
      <c r="H19" s="399"/>
      <c r="I19" s="399"/>
      <c r="J19" s="399"/>
      <c r="K19" s="399" t="s">
        <v>22</v>
      </c>
      <c r="L19" s="399" t="s">
        <v>24</v>
      </c>
      <c r="M19" s="399"/>
      <c r="N19" s="399"/>
      <c r="O19" s="399" t="s">
        <v>22</v>
      </c>
      <c r="P19" s="393" t="s">
        <v>25</v>
      </c>
      <c r="Q19" s="399"/>
      <c r="R19" s="399"/>
    </row>
    <row r="20" spans="1:18" ht="31.5" customHeight="1" thickBot="1" thickTop="1">
      <c r="A20" s="399"/>
      <c r="B20" s="399"/>
      <c r="C20" s="399"/>
      <c r="D20" s="399"/>
      <c r="E20" s="399"/>
      <c r="F20" s="394"/>
      <c r="G20" s="399"/>
      <c r="H20" s="399"/>
      <c r="I20" s="399"/>
      <c r="J20" s="399"/>
      <c r="K20" s="399"/>
      <c r="L20" s="394" t="s">
        <v>26</v>
      </c>
      <c r="M20" s="394" t="s">
        <v>27</v>
      </c>
      <c r="N20" s="394"/>
      <c r="O20" s="399"/>
      <c r="P20" s="393"/>
      <c r="Q20" s="393" t="s">
        <v>22</v>
      </c>
      <c r="R20" s="394" t="s">
        <v>28</v>
      </c>
    </row>
    <row r="21" spans="1:18" ht="51.75" customHeight="1" thickBot="1" thickTop="1">
      <c r="A21" s="399"/>
      <c r="B21" s="399"/>
      <c r="C21" s="399"/>
      <c r="D21" s="399"/>
      <c r="E21" s="399"/>
      <c r="F21" s="394"/>
      <c r="G21" s="399"/>
      <c r="H21" s="399"/>
      <c r="I21" s="399"/>
      <c r="J21" s="399"/>
      <c r="K21" s="399"/>
      <c r="L21" s="394"/>
      <c r="M21" s="16" t="s">
        <v>22</v>
      </c>
      <c r="N21" s="18" t="s">
        <v>29</v>
      </c>
      <c r="O21" s="399"/>
      <c r="P21" s="393"/>
      <c r="Q21" s="393"/>
      <c r="R21" s="394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27144.5</v>
      </c>
      <c r="E23" s="24">
        <v>16836.54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27144.5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15808.630000000001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27144.5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27144.5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28172.41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28172.41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28172.41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28172.41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28172.41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28172.41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27980.91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27980.91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191.5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191.5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70"/>
      <c r="E102" s="370"/>
      <c r="F102" s="220"/>
      <c r="G102" s="388" t="str">
        <f>'Ф.№2 місц.'!G101:Q101</f>
        <v>Роман СТАШКЕВИЧ</v>
      </c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</row>
    <row r="103" spans="1:17" ht="12" customHeight="1">
      <c r="A103" s="134"/>
      <c r="B103" s="220"/>
      <c r="C103" s="220"/>
      <c r="D103" s="365" t="s">
        <v>108</v>
      </c>
      <c r="E103" s="365"/>
      <c r="F103" s="220"/>
      <c r="G103" s="387" t="s">
        <v>109</v>
      </c>
      <c r="H103" s="387"/>
      <c r="I103" s="387"/>
      <c r="J103" s="387"/>
      <c r="K103" s="387"/>
      <c r="L103" s="387"/>
      <c r="M103" s="387"/>
      <c r="N103" s="387"/>
      <c r="O103" s="387"/>
      <c r="P103" s="387"/>
      <c r="Q103" s="134"/>
    </row>
    <row r="104" spans="1:17" ht="15" customHeight="1">
      <c r="A104" s="220" t="s">
        <v>154</v>
      </c>
      <c r="B104" s="134"/>
      <c r="C104" s="220"/>
      <c r="D104" s="371"/>
      <c r="E104" s="371"/>
      <c r="F104" s="220"/>
      <c r="G104" s="388" t="s">
        <v>183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</row>
    <row r="105" spans="1:17" ht="15">
      <c r="A105" s="221"/>
      <c r="B105" s="134"/>
      <c r="C105" s="220"/>
      <c r="D105" s="365" t="s">
        <v>108</v>
      </c>
      <c r="E105" s="365"/>
      <c r="F105" s="134"/>
      <c r="G105" s="387" t="s">
        <v>109</v>
      </c>
      <c r="H105" s="387"/>
      <c r="I105" s="387"/>
      <c r="J105" s="387"/>
      <c r="K105" s="387"/>
      <c r="L105" s="387"/>
      <c r="M105" s="387"/>
      <c r="N105" s="387"/>
      <c r="O105" s="387"/>
      <c r="P105" s="387"/>
      <c r="Q105" s="222"/>
    </row>
    <row r="106" ht="15">
      <c r="A106" s="7"/>
    </row>
  </sheetData>
  <sheetProtection formatColumns="0" formatRows="0"/>
  <mergeCells count="56"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  <mergeCell ref="D105:E105"/>
    <mergeCell ref="G105:P105"/>
    <mergeCell ref="G102:Q102"/>
    <mergeCell ref="D103:E103"/>
    <mergeCell ref="G103:P103"/>
    <mergeCell ref="D104:E104"/>
    <mergeCell ref="G104:Q104"/>
    <mergeCell ref="D102:E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D37" sqref="D37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0" t="s">
        <v>117</v>
      </c>
      <c r="J1" s="410"/>
      <c r="K1" s="410"/>
      <c r="L1" s="410"/>
      <c r="M1" s="410"/>
      <c r="N1" s="69"/>
    </row>
    <row r="2" spans="7:14" s="68" customFormat="1" ht="29.25" customHeight="1">
      <c r="G2" s="69"/>
      <c r="H2" s="69"/>
      <c r="I2" s="410"/>
      <c r="J2" s="410"/>
      <c r="K2" s="410"/>
      <c r="L2" s="410"/>
      <c r="M2" s="410"/>
      <c r="N2" s="69"/>
    </row>
    <row r="3" spans="1:14" s="68" customFormat="1" ht="15">
      <c r="A3" s="411" t="s">
        <v>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69"/>
    </row>
    <row r="4" spans="1:17" s="68" customFormat="1" ht="15">
      <c r="A4" s="411" t="s">
        <v>118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70"/>
      <c r="O4" s="70"/>
      <c r="P4" s="70"/>
      <c r="Q4" s="70"/>
    </row>
    <row r="5" spans="1:17" s="68" customFormat="1" ht="13.5" customHeight="1">
      <c r="A5" s="412" t="s">
        <v>157</v>
      </c>
      <c r="B5" s="412"/>
      <c r="C5" s="412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3" customFormat="1" ht="4.5" customHeight="1" hidden="1"/>
    <row r="8" spans="13:14" s="73" customFormat="1" ht="9" customHeight="1">
      <c r="M8" s="413" t="s">
        <v>2</v>
      </c>
      <c r="N8" s="413"/>
    </row>
    <row r="9" spans="1:15" s="73" customFormat="1" ht="12">
      <c r="A9" s="43" t="s">
        <v>3</v>
      </c>
      <c r="B9" s="414" t="s">
        <v>143</v>
      </c>
      <c r="C9" s="414"/>
      <c r="D9" s="414"/>
      <c r="E9" s="414"/>
      <c r="F9" s="414"/>
      <c r="G9" s="414"/>
      <c r="H9" s="414"/>
      <c r="I9" s="414"/>
      <c r="J9" s="414"/>
      <c r="K9" s="74" t="s">
        <v>136</v>
      </c>
      <c r="M9" s="403">
        <v>41829167</v>
      </c>
      <c r="N9" s="403"/>
      <c r="O9" s="75"/>
    </row>
    <row r="10" spans="1:15" s="73" customFormat="1" ht="11.25" customHeight="1">
      <c r="A10" s="76" t="s">
        <v>4</v>
      </c>
      <c r="B10" s="415" t="s">
        <v>152</v>
      </c>
      <c r="C10" s="415"/>
      <c r="D10" s="415"/>
      <c r="E10" s="415"/>
      <c r="F10" s="415"/>
      <c r="G10" s="415"/>
      <c r="H10" s="415"/>
      <c r="I10" s="415"/>
      <c r="J10" s="415"/>
      <c r="K10" s="74" t="s">
        <v>137</v>
      </c>
      <c r="M10" s="416"/>
      <c r="N10" s="416"/>
      <c r="O10" s="76"/>
    </row>
    <row r="11" spans="1:15" s="73" customFormat="1" ht="11.25" customHeight="1">
      <c r="A11" s="76" t="e">
        <v>#REF!</v>
      </c>
      <c r="B11" s="415" t="s">
        <v>153</v>
      </c>
      <c r="C11" s="415"/>
      <c r="D11" s="415"/>
      <c r="E11" s="415"/>
      <c r="F11" s="415"/>
      <c r="G11" s="415"/>
      <c r="H11" s="415"/>
      <c r="I11" s="415"/>
      <c r="J11" s="415"/>
      <c r="K11" s="74" t="s">
        <v>139</v>
      </c>
      <c r="M11" s="416"/>
      <c r="N11" s="416"/>
      <c r="O11" s="76"/>
    </row>
    <row r="12" spans="1:15" s="73" customFormat="1" ht="12">
      <c r="A12" s="417" t="s">
        <v>110</v>
      </c>
      <c r="B12" s="417"/>
      <c r="C12" s="417"/>
      <c r="D12" s="77"/>
      <c r="E12" s="418" t="s">
        <v>151</v>
      </c>
      <c r="F12" s="418"/>
      <c r="G12" s="418"/>
      <c r="H12" s="418"/>
      <c r="I12" s="418"/>
      <c r="J12" s="418"/>
      <c r="K12" s="78"/>
      <c r="L12" s="79"/>
      <c r="M12" s="79"/>
      <c r="N12" s="80"/>
      <c r="O12" s="75"/>
    </row>
    <row r="13" spans="1:15" s="73" customFormat="1" ht="11.25">
      <c r="A13" s="417" t="s">
        <v>5</v>
      </c>
      <c r="B13" s="417"/>
      <c r="C13" s="417"/>
      <c r="D13" s="81" t="s">
        <v>8</v>
      </c>
      <c r="E13" s="419" t="s">
        <v>8</v>
      </c>
      <c r="F13" s="419"/>
      <c r="G13" s="419"/>
      <c r="H13" s="419"/>
      <c r="I13" s="419"/>
      <c r="J13" s="419"/>
      <c r="K13" s="419"/>
      <c r="L13" s="419"/>
      <c r="M13" s="419"/>
      <c r="N13" s="82"/>
      <c r="O13" s="75"/>
    </row>
    <row r="14" spans="1:15" s="73" customFormat="1" ht="11.25">
      <c r="A14" s="417" t="s">
        <v>6</v>
      </c>
      <c r="B14" s="417"/>
      <c r="C14" s="417"/>
      <c r="D14" s="230" t="s">
        <v>144</v>
      </c>
      <c r="E14" s="418"/>
      <c r="F14" s="418"/>
      <c r="G14" s="418"/>
      <c r="H14" s="418"/>
      <c r="I14" s="418"/>
      <c r="J14" s="418"/>
      <c r="K14" s="418"/>
      <c r="L14" s="418"/>
      <c r="M14" s="418"/>
      <c r="N14" s="82"/>
      <c r="O14" s="75"/>
    </row>
    <row r="15" spans="1:25" s="73" customFormat="1" ht="30.75" customHeight="1">
      <c r="A15" s="417" t="s">
        <v>7</v>
      </c>
      <c r="B15" s="417"/>
      <c r="C15" s="417"/>
      <c r="D15" s="81" t="s">
        <v>8</v>
      </c>
      <c r="E15" s="362" t="str">
        <f>'Ф.№2 місц.'!E15:R15</f>
        <v>Переспівська гімназія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73" customFormat="1" ht="11.25">
      <c r="A16" s="83" t="s">
        <v>181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20" t="s">
        <v>10</v>
      </c>
      <c r="B18" s="420" t="s">
        <v>119</v>
      </c>
      <c r="C18" s="420" t="s">
        <v>12</v>
      </c>
      <c r="D18" s="420" t="s">
        <v>120</v>
      </c>
      <c r="E18" s="420" t="s">
        <v>14</v>
      </c>
      <c r="F18" s="420"/>
      <c r="G18" s="420" t="s">
        <v>15</v>
      </c>
      <c r="H18" s="420" t="s">
        <v>121</v>
      </c>
      <c r="I18" s="420" t="s">
        <v>122</v>
      </c>
      <c r="J18" s="420" t="s">
        <v>19</v>
      </c>
      <c r="K18" s="420"/>
      <c r="L18" s="420" t="s">
        <v>20</v>
      </c>
      <c r="M18" s="421" t="s">
        <v>21</v>
      </c>
      <c r="N18" s="421"/>
    </row>
    <row r="19" spans="1:14" s="73" customFormat="1" ht="16.5" customHeight="1" thickBot="1" thickTop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1"/>
    </row>
    <row r="20" spans="1:14" s="73" customFormat="1" ht="36.75" customHeight="1" thickBot="1" thickTop="1">
      <c r="A20" s="420"/>
      <c r="B20" s="420"/>
      <c r="C20" s="420"/>
      <c r="D20" s="420"/>
      <c r="E20" s="84" t="s">
        <v>22</v>
      </c>
      <c r="F20" s="85" t="s">
        <v>23</v>
      </c>
      <c r="G20" s="420"/>
      <c r="H20" s="420"/>
      <c r="I20" s="420"/>
      <c r="J20" s="84" t="s">
        <v>22</v>
      </c>
      <c r="K20" s="85" t="s">
        <v>123</v>
      </c>
      <c r="L20" s="420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0</v>
      </c>
      <c r="E22" s="91">
        <v>249.7</v>
      </c>
      <c r="F22" s="91">
        <v>0</v>
      </c>
      <c r="G22" s="91">
        <v>0</v>
      </c>
      <c r="H22" s="91">
        <v>0</v>
      </c>
      <c r="I22" s="91">
        <f>SUM(I23:I26)</f>
        <v>0</v>
      </c>
      <c r="J22" s="92" t="s">
        <v>30</v>
      </c>
      <c r="K22" s="92" t="s">
        <v>30</v>
      </c>
      <c r="L22" s="92" t="s">
        <v>30</v>
      </c>
      <c r="M22" s="90">
        <f>E22-F22-G22+I22-J28-K28-J30</f>
        <v>249.7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/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/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tr">
        <f>'Ф.№2 місц.'!A101</f>
        <v>Керівник </v>
      </c>
      <c r="B101" s="134"/>
      <c r="C101" s="220"/>
      <c r="D101" s="370"/>
      <c r="E101" s="370"/>
      <c r="F101" s="220"/>
      <c r="G101" s="366" t="str">
        <f>'Ф.№2 місц.'!G101:Q101</f>
        <v>Роман СТАШКЕВИЧ</v>
      </c>
      <c r="H101" s="367"/>
      <c r="I101" s="367"/>
      <c r="J101" s="367"/>
      <c r="K101" s="367"/>
      <c r="L101" s="367"/>
      <c r="M101" s="367"/>
      <c r="N101" s="367"/>
      <c r="O101" s="355"/>
      <c r="P101" s="355"/>
      <c r="Q101" s="355"/>
      <c r="R101" s="359"/>
    </row>
    <row r="102" spans="1:18" ht="12.75" customHeight="1">
      <c r="A102" s="134"/>
      <c r="B102" s="220"/>
      <c r="C102" s="220"/>
      <c r="D102" s="365" t="s">
        <v>108</v>
      </c>
      <c r="E102" s="365"/>
      <c r="F102" s="220"/>
      <c r="G102" s="368" t="s">
        <v>109</v>
      </c>
      <c r="H102" s="368"/>
      <c r="I102" s="368"/>
      <c r="J102" s="368"/>
      <c r="K102" s="368"/>
      <c r="L102" s="368"/>
      <c r="M102" s="368"/>
      <c r="N102" s="368"/>
      <c r="O102" s="357"/>
      <c r="P102" s="357"/>
      <c r="Q102" s="358"/>
      <c r="R102" s="359"/>
    </row>
    <row r="103" spans="1:18" ht="15">
      <c r="A103" s="220" t="s">
        <v>154</v>
      </c>
      <c r="B103" s="134"/>
      <c r="C103" s="220"/>
      <c r="D103" s="371"/>
      <c r="E103" s="371"/>
      <c r="F103" s="220"/>
      <c r="G103" s="366" t="s">
        <v>183</v>
      </c>
      <c r="H103" s="367"/>
      <c r="I103" s="367"/>
      <c r="J103" s="367"/>
      <c r="K103" s="367"/>
      <c r="L103" s="367"/>
      <c r="M103" s="367"/>
      <c r="N103" s="367"/>
      <c r="O103" s="355"/>
      <c r="P103" s="355"/>
      <c r="Q103" s="355"/>
      <c r="R103" s="359"/>
    </row>
    <row r="104" spans="1:18" ht="12" customHeight="1">
      <c r="A104" s="221"/>
      <c r="B104" s="134"/>
      <c r="C104" s="220"/>
      <c r="D104" s="365" t="s">
        <v>108</v>
      </c>
      <c r="E104" s="365"/>
      <c r="F104" s="134"/>
      <c r="G104" s="369" t="s">
        <v>109</v>
      </c>
      <c r="H104" s="369"/>
      <c r="I104" s="369"/>
      <c r="J104" s="369"/>
      <c r="K104" s="369"/>
      <c r="L104" s="369"/>
      <c r="M104" s="369"/>
      <c r="N104" s="369"/>
      <c r="O104" s="357"/>
      <c r="P104" s="357"/>
      <c r="Q104" s="222"/>
      <c r="R104" s="359"/>
    </row>
    <row r="105" spans="1:18" ht="15">
      <c r="A105" s="221"/>
      <c r="O105" s="359"/>
      <c r="P105" s="359"/>
      <c r="Q105" s="359"/>
      <c r="R105" s="359"/>
    </row>
    <row r="106" ht="12.75">
      <c r="A106" s="73"/>
    </row>
  </sheetData>
  <mergeCells count="39"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2:E102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  <mergeCell ref="D103:E103"/>
    <mergeCell ref="G101:N101"/>
    <mergeCell ref="G102:N102"/>
    <mergeCell ref="G103:N103"/>
    <mergeCell ref="D101:E10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D32" sqref="D32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">
        <v>186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172</v>
      </c>
      <c r="E15" s="389" t="str">
        <f>'[1]ПЕРЕСПА'!$C$2</f>
        <v>Переспівська гімназія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1240122.95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163914.64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163914.64</v>
      </c>
      <c r="L23" s="158">
        <f t="shared" si="0"/>
        <v>163914.64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163914.64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1240122.95</v>
      </c>
      <c r="E24" s="158">
        <v>0</v>
      </c>
      <c r="F24" s="158">
        <f aca="true" t="shared" si="1" ref="F24:R24">F25+F30+F47+F50+F54+F58</f>
        <v>0</v>
      </c>
      <c r="G24" s="158">
        <f t="shared" si="1"/>
        <v>163914.64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163914.64</v>
      </c>
      <c r="L24" s="158">
        <f t="shared" si="1"/>
        <v>163914.64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163914.64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1011530</v>
      </c>
      <c r="E25" s="158">
        <v>0</v>
      </c>
      <c r="F25" s="158">
        <f aca="true" t="shared" si="2" ref="F25:R25">F26+F29</f>
        <v>0</v>
      </c>
      <c r="G25" s="158">
        <f t="shared" si="2"/>
        <v>92572.17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92572.17</v>
      </c>
      <c r="L25" s="158">
        <f t="shared" si="2"/>
        <v>92572.17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92572.17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829120</v>
      </c>
      <c r="E26" s="164"/>
      <c r="F26" s="163">
        <f>SUM(F27:F28)</f>
        <v>0</v>
      </c>
      <c r="G26" s="163">
        <f>SUM(G27:G28)</f>
        <v>76300.48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 aca="true" t="shared" si="3" ref="K26:K35">G26+H26+I26+J26</f>
        <v>76300.48</v>
      </c>
      <c r="L26" s="163">
        <f aca="true" t="shared" si="4" ref="L26:R26">SUM(L27:L28)</f>
        <v>76300.48</v>
      </c>
      <c r="M26" s="163">
        <f t="shared" si="4"/>
        <v>0</v>
      </c>
      <c r="N26" s="163">
        <f t="shared" si="4"/>
        <v>0</v>
      </c>
      <c r="O26" s="163">
        <f t="shared" si="4"/>
        <v>0</v>
      </c>
      <c r="P26" s="163">
        <f t="shared" si="4"/>
        <v>76300.48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'[1]ПЕРЕСПА'!$E$3</f>
        <v>829120</v>
      </c>
      <c r="E27" s="168">
        <v>0</v>
      </c>
      <c r="F27" s="167">
        <v>0</v>
      </c>
      <c r="G27" s="326">
        <f>'[1]ПЕРЕСПА'!$U$3</f>
        <v>76300.48</v>
      </c>
      <c r="H27" s="326">
        <f>'[1]ПЕРЕСПА'!$AK$3</f>
        <v>0</v>
      </c>
      <c r="I27" s="326">
        <f>'[1]ПЕРЕСПА'!$BA$3</f>
        <v>0</v>
      </c>
      <c r="J27" s="326">
        <f>'[1]ПЕРЕСПА'!$BQ$3</f>
        <v>0</v>
      </c>
      <c r="K27" s="158">
        <f t="shared" si="3"/>
        <v>76300.48</v>
      </c>
      <c r="L27" s="331">
        <f>'[1]ПЕРЕСПА'!$T$7</f>
        <v>76300.48</v>
      </c>
      <c r="M27" s="331">
        <f>'[1]ПЕРЕСПА'!$AJ$7</f>
        <v>0</v>
      </c>
      <c r="N27" s="331">
        <f>'[1]ПЕРЕСПА'!$AZ$7</f>
        <v>0</v>
      </c>
      <c r="O27" s="331">
        <f>'[1]ПЕРЕСПА'!$BP$7</f>
        <v>0</v>
      </c>
      <c r="P27" s="164">
        <f>L27+M27+N27+O27</f>
        <v>76300.48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'[1]ПЕРЕСПА'!$E$4</f>
        <v>182410</v>
      </c>
      <c r="E29" s="164"/>
      <c r="F29" s="164">
        <v>0</v>
      </c>
      <c r="G29" s="326">
        <f>'[1]ПЕРЕСПА'!$U$4</f>
        <v>16271.69</v>
      </c>
      <c r="H29" s="326">
        <f>'[1]ПЕРЕСПА'!$AK$4</f>
        <v>0</v>
      </c>
      <c r="I29" s="326">
        <f>'[1]ПЕРЕСПА'!$BA$4</f>
        <v>0</v>
      </c>
      <c r="J29" s="326">
        <f>'[1]ПЕРЕСПА'!$BQ$4</f>
        <v>0</v>
      </c>
      <c r="K29" s="158">
        <f t="shared" si="3"/>
        <v>16271.69</v>
      </c>
      <c r="L29" s="332">
        <f>'[1]ПЕРЕСПА'!$U$7</f>
        <v>16271.69</v>
      </c>
      <c r="M29" s="332">
        <f>'[1]ПЕРЕСПА'!$AK$7</f>
        <v>0</v>
      </c>
      <c r="N29" s="332">
        <f>'[1]ПЕРЕСПА'!$BA$7</f>
        <v>0</v>
      </c>
      <c r="O29" s="332">
        <f>'[1]ПЕРЕСПА'!$BQ$7</f>
        <v>0</v>
      </c>
      <c r="P29" s="164">
        <f>L29+M29+N29+O29</f>
        <v>16271.69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226792.95</v>
      </c>
      <c r="E30" s="172">
        <v>0</v>
      </c>
      <c r="F30" s="172">
        <f aca="true" t="shared" si="6" ref="F30:R30">SUM(F31:F37)+F44</f>
        <v>0</v>
      </c>
      <c r="G30" s="172">
        <f t="shared" si="6"/>
        <v>71342.47</v>
      </c>
      <c r="H30" s="172">
        <f t="shared" si="6"/>
        <v>0</v>
      </c>
      <c r="I30" s="172">
        <f t="shared" si="6"/>
        <v>0</v>
      </c>
      <c r="J30" s="172">
        <f t="shared" si="6"/>
        <v>0</v>
      </c>
      <c r="K30" s="172">
        <f t="shared" si="6"/>
        <v>71342.47</v>
      </c>
      <c r="L30" s="172">
        <f t="shared" si="6"/>
        <v>71342.47</v>
      </c>
      <c r="M30" s="172">
        <f t="shared" si="6"/>
        <v>0</v>
      </c>
      <c r="N30" s="172">
        <f t="shared" si="6"/>
        <v>0</v>
      </c>
      <c r="O30" s="172">
        <f t="shared" si="6"/>
        <v>0</v>
      </c>
      <c r="P30" s="172">
        <f t="shared" si="6"/>
        <v>71342.47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'[1]ПЕРЕСПА'!$E$32</f>
        <v>6540</v>
      </c>
      <c r="E31" s="163">
        <v>0</v>
      </c>
      <c r="F31" s="164">
        <v>0</v>
      </c>
      <c r="G31" s="344">
        <f>'[1]ПЕРЕСПА'!$U$32</f>
        <v>3822</v>
      </c>
      <c r="H31" s="344">
        <f>'[1]ПЕРЕСПА'!$AK$32</f>
        <v>0</v>
      </c>
      <c r="I31" s="344">
        <f>'[1]ПЕРЕСПА'!$BA$32</f>
        <v>0</v>
      </c>
      <c r="J31" s="344">
        <f>'[1]ПЕРЕСПА'!$BQ$32</f>
        <v>0</v>
      </c>
      <c r="K31" s="158">
        <f t="shared" si="3"/>
        <v>3822</v>
      </c>
      <c r="L31" s="344">
        <f>'[1]ПЕРЕСПА'!$U$33</f>
        <v>3822</v>
      </c>
      <c r="M31" s="344">
        <f>'[1]ПЕРЕСПА'!$AK$33</f>
        <v>0</v>
      </c>
      <c r="N31" s="344">
        <f>'[1]ПЕРЕСПА'!$BA$33</f>
        <v>0</v>
      </c>
      <c r="O31" s="344">
        <f>'[1]ПЕРЕСПА'!$BQ$33</f>
        <v>0</v>
      </c>
      <c r="P31" s="164">
        <f aca="true" t="shared" si="7" ref="P31:P36">L31+M31+N31+O31</f>
        <v>3822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'[1]ПЕРЕСПА'!$E$66</f>
        <v>0</v>
      </c>
      <c r="E32" s="164"/>
      <c r="F32" s="164">
        <v>0</v>
      </c>
      <c r="G32" s="344">
        <f>'[1]ПЕРЕСПА'!$U$66</f>
        <v>0</v>
      </c>
      <c r="H32" s="344">
        <f>'[1]ПЕРЕСПА'!$AK$66</f>
        <v>0</v>
      </c>
      <c r="I32" s="344">
        <f>'[1]ПЕРЕСПА'!$BA$66</f>
        <v>0</v>
      </c>
      <c r="J32" s="344">
        <f>'[1]ПЕРЕСПА'!$BQ$66</f>
        <v>0</v>
      </c>
      <c r="K32" s="158">
        <f t="shared" si="3"/>
        <v>0</v>
      </c>
      <c r="L32" s="344">
        <f>'[1]ПЕРЕСПА'!$U$66</f>
        <v>0</v>
      </c>
      <c r="M32" s="344">
        <f>'[1]ПЕРЕСПА'!$AK$66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'[1]ПЕРЕСПА'!$E$69</f>
        <v>17860</v>
      </c>
      <c r="E33" s="164"/>
      <c r="F33" s="164">
        <v>0</v>
      </c>
      <c r="G33" s="344">
        <f>'[1]ПЕРЕСПА'!$U$69</f>
        <v>11860.779999999999</v>
      </c>
      <c r="H33" s="344">
        <f>'[1]ПЕРЕСПА'!$AK$69</f>
        <v>0</v>
      </c>
      <c r="I33" s="344">
        <f>'[1]ПЕРЕСПА'!$BA$69</f>
        <v>0</v>
      </c>
      <c r="J33" s="344">
        <f>'[1]ПЕРЕСПА'!$BQ$69</f>
        <v>0</v>
      </c>
      <c r="K33" s="158">
        <f t="shared" si="3"/>
        <v>11860.779999999999</v>
      </c>
      <c r="L33" s="344">
        <f>'[1]ПЕРЕСПА'!$U$70</f>
        <v>11860.779999999999</v>
      </c>
      <c r="M33" s="344">
        <f>'[1]ПЕРЕСПА'!$AK$70</f>
        <v>0</v>
      </c>
      <c r="N33" s="344">
        <f>'[1]ПЕРЕСПА'!$BA$70</f>
        <v>0</v>
      </c>
      <c r="O33" s="344">
        <f>'[1]ПЕРЕСПА'!$BQ$70</f>
        <v>0</v>
      </c>
      <c r="P33" s="164">
        <f t="shared" si="7"/>
        <v>11860.779999999999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'[1]ПЕРЕСПА'!$E$121</f>
        <v>46572.95</v>
      </c>
      <c r="E34" s="163">
        <v>0</v>
      </c>
      <c r="F34" s="164">
        <v>0</v>
      </c>
      <c r="G34" s="344">
        <f>'[1]ПЕРЕСПА'!$U$121</f>
        <v>9645.95</v>
      </c>
      <c r="H34" s="344">
        <f>'[1]ПЕРЕСПА'!$AK$121</f>
        <v>0</v>
      </c>
      <c r="I34" s="344">
        <f>'[1]ПЕРЕСПА'!$BA$121</f>
        <v>0</v>
      </c>
      <c r="J34" s="344">
        <f>'[1]ПЕРЕСПА'!$BQ$121</f>
        <v>0</v>
      </c>
      <c r="K34" s="158">
        <f t="shared" si="3"/>
        <v>9645.95</v>
      </c>
      <c r="L34" s="344">
        <f>'[1]ПЕРЕСПА'!$U$122</f>
        <v>9645.95</v>
      </c>
      <c r="M34" s="344">
        <f>'[1]ПЕРЕСПА'!$AK$122</f>
        <v>0</v>
      </c>
      <c r="N34" s="344">
        <f>'[1]ПЕРЕСПА'!$BA$122</f>
        <v>0</v>
      </c>
      <c r="O34" s="344">
        <f>'[1]ПЕРЕСПА'!$BQ$122</f>
        <v>0</v>
      </c>
      <c r="P34" s="164">
        <f t="shared" si="7"/>
        <v>9645.95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'[1]ПЕРЕСПА'!$E$124</f>
        <v>600</v>
      </c>
      <c r="E35" s="163">
        <v>0</v>
      </c>
      <c r="F35" s="164">
        <v>0</v>
      </c>
      <c r="G35" s="344">
        <f>'[1]ПЕРЕСПА'!$U$124</f>
        <v>0</v>
      </c>
      <c r="H35" s="344">
        <f>'[1]ПЕРЕСПА'!$AK$124</f>
        <v>0</v>
      </c>
      <c r="I35" s="344">
        <f>'[1]ПЕРЕСПА'!$BA$124</f>
        <v>0</v>
      </c>
      <c r="J35" s="344">
        <f>'[1]ПЕРЕСПА'!$BQ$124</f>
        <v>0</v>
      </c>
      <c r="K35" s="158">
        <f t="shared" si="3"/>
        <v>0</v>
      </c>
      <c r="L35" s="344">
        <f>'[1]ПЕРЕСПА'!$U$125</f>
        <v>0</v>
      </c>
      <c r="M35" s="344">
        <f>'[1]ПЕРЕСПА'!$AK$125</f>
        <v>0</v>
      </c>
      <c r="N35" s="344">
        <f>'[1]ПЕРЕСПА'!$BA$125</f>
        <v>0</v>
      </c>
      <c r="O35" s="344">
        <f>'[1]ПЕРЕСПА'!$BQ$125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152080</v>
      </c>
      <c r="E37" s="224"/>
      <c r="F37" s="172">
        <f aca="true" t="shared" si="8" ref="F37:R37">SUM(F38:F43)</f>
        <v>0</v>
      </c>
      <c r="G37" s="172">
        <f t="shared" si="8"/>
        <v>46013.74</v>
      </c>
      <c r="H37" s="172">
        <f t="shared" si="8"/>
        <v>0</v>
      </c>
      <c r="I37" s="172">
        <f t="shared" si="8"/>
        <v>0</v>
      </c>
      <c r="J37" s="172">
        <f t="shared" si="8"/>
        <v>0</v>
      </c>
      <c r="K37" s="172">
        <f t="shared" si="8"/>
        <v>46013.74</v>
      </c>
      <c r="L37" s="172">
        <f t="shared" si="8"/>
        <v>46013.74</v>
      </c>
      <c r="M37" s="172">
        <f t="shared" si="8"/>
        <v>0</v>
      </c>
      <c r="N37" s="172">
        <f t="shared" si="8"/>
        <v>0</v>
      </c>
      <c r="O37" s="172">
        <f t="shared" si="8"/>
        <v>0</v>
      </c>
      <c r="P37" s="172">
        <f t="shared" si="8"/>
        <v>46013.74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'[1]ПЕРЕСПА'!$E$127</f>
        <v>0</v>
      </c>
      <c r="E38" s="168">
        <v>0</v>
      </c>
      <c r="F38" s="167">
        <v>0</v>
      </c>
      <c r="G38" s="351">
        <f>'[1]ПЕРЕСПА'!$U$127</f>
        <v>0</v>
      </c>
      <c r="H38" s="351">
        <f>'[1]ПЕРЕСПА'!$AK$127</f>
        <v>0</v>
      </c>
      <c r="I38" s="351">
        <f>'[1]ПЕРЕСПА'!$BA$127</f>
        <v>0</v>
      </c>
      <c r="J38" s="351">
        <f>'[1]ПЕРЕСПА'!$BQ$127</f>
        <v>0</v>
      </c>
      <c r="K38" s="158">
        <f>G38+H38+I38+J38</f>
        <v>0</v>
      </c>
      <c r="L38" s="351">
        <f>'[1]ПЕРЕСПА'!$U$128</f>
        <v>0</v>
      </c>
      <c r="M38" s="351">
        <f>'[1]ПЕРЕСПА'!$AK$128</f>
        <v>0</v>
      </c>
      <c r="N38" s="351">
        <f>'[1]ПЕРЕСПА'!$BA$128</f>
        <v>0</v>
      </c>
      <c r="O38" s="351">
        <f>'[1]ПЕРЕСПА'!$BQ$128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'[1]ПЕРЕСПА'!$E$129</f>
        <v>0</v>
      </c>
      <c r="E39" s="168">
        <v>0</v>
      </c>
      <c r="F39" s="167">
        <v>0</v>
      </c>
      <c r="G39" s="351">
        <f>'[1]ПЕРЕСПА'!$U$129</f>
        <v>0</v>
      </c>
      <c r="H39" s="351">
        <f>'[1]ПЕРЕСПА'!$AK$129</f>
        <v>0</v>
      </c>
      <c r="I39" s="351">
        <f>'[1]ПЕРЕСПА'!$BA$129</f>
        <v>0</v>
      </c>
      <c r="J39" s="351">
        <f>'[1]ПЕРЕСПА'!$BQ$129</f>
        <v>0</v>
      </c>
      <c r="K39" s="158">
        <f>G39+H39+I39+J39</f>
        <v>0</v>
      </c>
      <c r="L39" s="351">
        <f>'[1]ПЕРЕСПА'!$U$130</f>
        <v>0</v>
      </c>
      <c r="M39" s="351">
        <f>'[1]ПЕРЕСПА'!$AK$130</f>
        <v>0</v>
      </c>
      <c r="N39" s="351">
        <f>'[1]ПЕРЕСПА'!$BA$130</f>
        <v>0</v>
      </c>
      <c r="O39" s="351">
        <f>'[1]ПЕРЕСПА'!$BQ$130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'[1]ПЕРЕСПА'!$E$131</f>
        <v>52520</v>
      </c>
      <c r="E40" s="168">
        <v>0</v>
      </c>
      <c r="F40" s="167">
        <v>0</v>
      </c>
      <c r="G40" s="351">
        <f>'[1]ПЕРЕСПА'!$U$131</f>
        <v>7708.79</v>
      </c>
      <c r="H40" s="351">
        <f>'[1]ПЕРЕСПА'!$AK$131</f>
        <v>0</v>
      </c>
      <c r="I40" s="351">
        <f>'[1]ПЕРЕСПА'!$BA$131</f>
        <v>0</v>
      </c>
      <c r="J40" s="351">
        <f>'[1]ПЕРЕСПА'!$BQ$131</f>
        <v>0</v>
      </c>
      <c r="K40" s="158">
        <f>G40+H40+I40+J40</f>
        <v>7708.79</v>
      </c>
      <c r="L40" s="351">
        <f>'[1]ПЕРЕСПА'!$U$132</f>
        <v>7708.79</v>
      </c>
      <c r="M40" s="351">
        <f>'[1]ПЕРЕСПА'!$AK$132</f>
        <v>0</v>
      </c>
      <c r="N40" s="351">
        <f>'[1]ПЕРЕСПА'!$BA$132</f>
        <v>0</v>
      </c>
      <c r="O40" s="351">
        <f>'[1]ПЕРЕСПА'!$BQ$132</f>
        <v>0</v>
      </c>
      <c r="P40" s="167">
        <f t="shared" si="9"/>
        <v>7708.79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'[1]ПЕРЕСПА'!$E$133</f>
        <v>97330</v>
      </c>
      <c r="E41" s="168">
        <v>0</v>
      </c>
      <c r="F41" s="167">
        <v>0</v>
      </c>
      <c r="G41" s="351">
        <f>'[1]ПЕРЕСПА'!$U$133</f>
        <v>38304.95</v>
      </c>
      <c r="H41" s="351">
        <f>'[1]ПЕРЕСПА'!$AK$133</f>
        <v>0</v>
      </c>
      <c r="I41" s="351">
        <f>'[1]ПЕРЕСПА'!$BA$133</f>
        <v>0</v>
      </c>
      <c r="J41" s="351">
        <f>'[1]ПЕРЕСПА'!$BQ$133</f>
        <v>0</v>
      </c>
      <c r="K41" s="158">
        <f>G41+H41+I41+J41</f>
        <v>38304.95</v>
      </c>
      <c r="L41" s="351">
        <f>'[1]ПЕРЕСПА'!$U$134</f>
        <v>38304.95</v>
      </c>
      <c r="M41" s="351">
        <f>'[1]ПЕРЕСПА'!$AK$134</f>
        <v>0</v>
      </c>
      <c r="N41" s="351">
        <f>'[1]ПЕРЕСПА'!$BA$134</f>
        <v>0</v>
      </c>
      <c r="O41" s="351">
        <f>'[1]ПЕРЕСПА'!$BQ$134</f>
        <v>0</v>
      </c>
      <c r="P41" s="167">
        <f t="shared" si="9"/>
        <v>38304.95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'[1]ПЕРЕСПА'!$E$135</f>
        <v>2230</v>
      </c>
      <c r="E42" s="168">
        <v>0</v>
      </c>
      <c r="F42" s="167">
        <v>0</v>
      </c>
      <c r="G42" s="351">
        <f>'[1]ПЕРЕСПА'!$U$135</f>
        <v>0</v>
      </c>
      <c r="H42" s="351">
        <f>'[1]ПЕРЕСПА'!$AK$135</f>
        <v>0</v>
      </c>
      <c r="I42" s="351">
        <f>'[1]ПЕРЕСПА'!$BA$135</f>
        <v>0</v>
      </c>
      <c r="J42" s="351">
        <f>'[1]ПЕРЕСПА'!$BQ$135</f>
        <v>0</v>
      </c>
      <c r="K42" s="158">
        <f>G42+H42+I42+J42</f>
        <v>0</v>
      </c>
      <c r="L42" s="351">
        <f>'[1]ПЕРЕСПА'!$U$136</f>
        <v>0</v>
      </c>
      <c r="M42" s="351">
        <f>'[1]ПЕРЕСПА'!$AK$136</f>
        <v>0</v>
      </c>
      <c r="N42" s="351">
        <f>'[1]ПЕРЕСПА'!$BA$136</f>
        <v>0</v>
      </c>
      <c r="O42" s="351">
        <f>'[1]ПЕРЕСПА'!$BQ$136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3140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'[1]ПЕРЕСПА'!$E$143</f>
        <v>3140</v>
      </c>
      <c r="E46" s="167"/>
      <c r="F46" s="167">
        <v>0</v>
      </c>
      <c r="G46" s="351">
        <f>'[1]ПЕРЕСПА'!$U$143</f>
        <v>0</v>
      </c>
      <c r="H46" s="351">
        <f>'[1]ПЕРЕСПА'!$AK$143</f>
        <v>0</v>
      </c>
      <c r="I46" s="351">
        <f>'[1]ПЕРЕСПА'!$BA$143</f>
        <v>0</v>
      </c>
      <c r="J46" s="351">
        <f>'[1]ПЕРЕСПА'!$BQ$143</f>
        <v>0</v>
      </c>
      <c r="K46" s="158">
        <f>G46+H46+I46+J46</f>
        <v>0</v>
      </c>
      <c r="L46" s="351">
        <f>'[1]ПЕРЕСПА'!$U$144</f>
        <v>0</v>
      </c>
      <c r="M46" s="351">
        <f>'[1]ПЕРЕСПА'!$AK$144</f>
        <v>0</v>
      </c>
      <c r="N46" s="351">
        <f>'[1]ПЕРЕСПА'!$BA$144</f>
        <v>0</v>
      </c>
      <c r="O46" s="351">
        <f>'[1]ПЕРЕСПА'!$BQ$144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'[1]ПЕРЕСПА'!$E$145</f>
        <v>0</v>
      </c>
      <c r="E57" s="178">
        <v>0</v>
      </c>
      <c r="F57" s="177">
        <v>0</v>
      </c>
      <c r="G57" s="345">
        <f>'[1]ПЕРЕСПА'!$U$145</f>
        <v>0</v>
      </c>
      <c r="H57" s="345">
        <f>'[1]ПЕРЕСПА'!$AK$145</f>
        <v>0</v>
      </c>
      <c r="I57" s="345">
        <f>'[1]ПЕРЕСПА'!$BA$145</f>
        <v>0</v>
      </c>
      <c r="J57" s="345">
        <f>'[1]ПЕРЕСПА'!$BQ$145</f>
        <v>0</v>
      </c>
      <c r="K57" s="158">
        <f>G57+H57+I57+J57</f>
        <v>0</v>
      </c>
      <c r="L57" s="345">
        <f>'[1]ПЕРЕСПА'!$U$145</f>
        <v>0</v>
      </c>
      <c r="M57" s="345">
        <f>'[1]ПЕРЕСПА'!$AK$145</f>
        <v>0</v>
      </c>
      <c r="N57" s="351">
        <f>'[1]ПЕРЕСПА'!$BA$145</f>
        <v>0</v>
      </c>
      <c r="O57" s="351">
        <f>'[1]ПЕРЕСПА'!$BQ$145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'[1]ПЕРЕСПА'!$E$151</f>
        <v>1800</v>
      </c>
      <c r="E58" s="179">
        <v>0</v>
      </c>
      <c r="F58" s="180">
        <v>0</v>
      </c>
      <c r="G58" s="352">
        <f>'[1]ПЕРЕСПА'!$U$151</f>
        <v>0</v>
      </c>
      <c r="H58" s="352">
        <f>'[1]ПЕРЕСПА'!$AK$151</f>
        <v>0</v>
      </c>
      <c r="I58" s="352">
        <f>'[1]ПЕРЕСПА'!$BA$151</f>
        <v>0</v>
      </c>
      <c r="J58" s="352">
        <f>'[1]ПЕРЕСПА'!$BQ$151</f>
        <v>0</v>
      </c>
      <c r="K58" s="158">
        <f>G58+H58+I58+J58</f>
        <v>0</v>
      </c>
      <c r="L58" s="352">
        <f>'[1]ПЕРЕСПА'!$U$152</f>
        <v>0</v>
      </c>
      <c r="M58" s="352">
        <f>'[1]ПЕРЕСПА'!$AK$152</f>
        <v>0</v>
      </c>
      <c r="N58" s="352">
        <f>'[1]ПЕРЕСПА'!$BA$152</f>
        <v>0</v>
      </c>
      <c r="O58" s="352">
        <f>'[1]ПЕРЕСПА'!$BQ$152</f>
        <v>0</v>
      </c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185</v>
      </c>
      <c r="C101" s="220"/>
      <c r="D101" s="370"/>
      <c r="E101" s="370"/>
      <c r="F101" s="220"/>
      <c r="G101" s="388" t="s">
        <v>187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173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2055640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445618.41000000003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445618.41000000003</v>
      </c>
      <c r="L23" s="158">
        <f t="shared" si="0"/>
        <v>445618.41000000003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445618.41000000003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2055640</v>
      </c>
      <c r="E24" s="158">
        <v>0</v>
      </c>
      <c r="F24" s="158">
        <f aca="true" t="shared" si="1" ref="F24:R24">F25+F30+F47+F50+F54+F58</f>
        <v>0</v>
      </c>
      <c r="G24" s="158">
        <f t="shared" si="1"/>
        <v>445618.41000000003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445618.41000000003</v>
      </c>
      <c r="L24" s="158">
        <f t="shared" si="1"/>
        <v>445618.41000000003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445618.41000000003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2055640</v>
      </c>
      <c r="E25" s="158">
        <v>0</v>
      </c>
      <c r="F25" s="158">
        <f aca="true" t="shared" si="2" ref="F25:R25">F26+F29</f>
        <v>0</v>
      </c>
      <c r="G25" s="158">
        <f t="shared" si="2"/>
        <v>445618.41000000003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445618.41000000003</v>
      </c>
      <c r="L25" s="158">
        <f t="shared" si="2"/>
        <v>445618.41000000003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445618.41000000003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1684950</v>
      </c>
      <c r="E26" s="164"/>
      <c r="F26" s="163">
        <f>SUM(F27:F28)</f>
        <v>0</v>
      </c>
      <c r="G26" s="163">
        <f>SUM(G27:G28)</f>
        <v>367537.65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367537.65</v>
      </c>
      <c r="L26" s="163">
        <f aca="true" t="shared" si="3" ref="L26:R26">SUM(L27:L28)</f>
        <v>367537.65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367537.65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'[1]ПЕРЕСПА'!$E$5</f>
        <v>1684950</v>
      </c>
      <c r="E27" s="168">
        <v>0</v>
      </c>
      <c r="F27" s="167">
        <v>0</v>
      </c>
      <c r="G27" s="326">
        <f>'[1]ПЕРЕСПА'!$U$5</f>
        <v>367537.65</v>
      </c>
      <c r="H27" s="326">
        <f>'[1]ПЕРЕСПА'!$AK$5</f>
        <v>0</v>
      </c>
      <c r="I27" s="326">
        <f>'[1]ПЕРЕСПА'!$BA$5</f>
        <v>0</v>
      </c>
      <c r="J27" s="326">
        <f>'[1]ПЕРЕСПА'!$BQ$5</f>
        <v>0</v>
      </c>
      <c r="K27" s="158">
        <f>G27+H27+I27+J27</f>
        <v>367537.65</v>
      </c>
      <c r="L27" s="329">
        <f>'[1]ПЕРЕСПА'!$T$8</f>
        <v>367537.65</v>
      </c>
      <c r="M27" s="329">
        <f>'[1]ПЕРЕСПА'!$AJ$8</f>
        <v>0</v>
      </c>
      <c r="N27" s="329">
        <f>'[1]ПЕРЕСПА'!$AZ$8</f>
        <v>0</v>
      </c>
      <c r="O27" s="329">
        <f>'[1]ПЕРЕСПА'!$BP$8</f>
        <v>0</v>
      </c>
      <c r="P27" s="164">
        <f>L27+M27+N27+O27</f>
        <v>367537.65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'[1]ПЕРЕСПА'!$E$6</f>
        <v>370690</v>
      </c>
      <c r="E29" s="164"/>
      <c r="F29" s="164">
        <v>0</v>
      </c>
      <c r="G29" s="326">
        <f>'[1]ПЕРЕСПА'!$U$6</f>
        <v>78080.76</v>
      </c>
      <c r="H29" s="326">
        <f>'[1]ПЕРЕСПА'!$AK$6</f>
        <v>0</v>
      </c>
      <c r="I29" s="326">
        <f>'[1]ПЕРЕСПА'!$BA$6</f>
        <v>0</v>
      </c>
      <c r="J29" s="326">
        <f>'[1]ПЕРЕСПА'!$BQ$6</f>
        <v>0</v>
      </c>
      <c r="K29" s="158">
        <f>G29+H29+I29+J29</f>
        <v>78080.76</v>
      </c>
      <c r="L29" s="330">
        <f>'[1]ПЕРЕСПА'!$U$8</f>
        <v>78080.76</v>
      </c>
      <c r="M29" s="330">
        <f>'[1]ПЕРЕСПА'!$AK$8</f>
        <v>0</v>
      </c>
      <c r="N29" s="330">
        <f>'[1]ПЕРЕСПА'!$BA$8</f>
        <v>0</v>
      </c>
      <c r="O29" s="330">
        <f>'[1]ПЕРЕСПА'!$BQ$8</f>
        <v>0</v>
      </c>
      <c r="P29" s="164">
        <f>L29+M29+N29+O29</f>
        <v>78080.76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184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10000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10000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'[1]ПЕРЕСПА'!$E$9</f>
        <v>0</v>
      </c>
      <c r="E27" s="168">
        <v>0</v>
      </c>
      <c r="F27" s="167">
        <v>0</v>
      </c>
      <c r="G27" s="326">
        <f>'[1]ПЕРЕСПА'!$U$9</f>
        <v>0</v>
      </c>
      <c r="H27" s="326">
        <f>'[1]ПЕРЕСПА'!$AK$9</f>
        <v>0</v>
      </c>
      <c r="I27" s="326">
        <f>'[1]ПЕРЕСПА'!$BA$9</f>
        <v>0</v>
      </c>
      <c r="J27" s="326">
        <f>'[1]ПЕРЕСПА'!$BQ$9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'[1]ПЕРЕСПА'!$E$10</f>
        <v>0</v>
      </c>
      <c r="E29" s="164"/>
      <c r="F29" s="164">
        <v>0</v>
      </c>
      <c r="G29" s="326">
        <f>'[1]ПЕРЕСПА'!$U$10</f>
        <v>0</v>
      </c>
      <c r="H29" s="326">
        <f>'[1]ПЕРЕСПА'!$AK$10</f>
        <v>0</v>
      </c>
      <c r="I29" s="326">
        <f>'[1]ПЕРЕСПА'!$BA$10</f>
        <v>0</v>
      </c>
      <c r="J29" s="326">
        <f>'[1]ПЕРЕСПА'!$BQ$10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10000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10000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>
        <v>10000</v>
      </c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174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'[1]ПЕРЕСПА'!$E$47</f>
        <v>0</v>
      </c>
      <c r="E31" s="163">
        <v>0</v>
      </c>
      <c r="F31" s="164">
        <v>0</v>
      </c>
      <c r="G31" s="344">
        <f>'[1]ПЕРЕСПА'!$U$47</f>
        <v>0</v>
      </c>
      <c r="H31" s="344">
        <f>'[1]ПЕРЕСПА'!$AK$47</f>
        <v>0</v>
      </c>
      <c r="I31" s="344">
        <f>'[1]ПЕРЕСПА'!$BA$47</f>
        <v>0</v>
      </c>
      <c r="J31" s="344">
        <f>'[1]ПЕРЕСПА'!$BQ$47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'[1]ПЕРЕСПА'!$E$180</f>
        <v>0</v>
      </c>
      <c r="E61" s="178">
        <v>0</v>
      </c>
      <c r="F61" s="177">
        <v>0</v>
      </c>
      <c r="G61" s="345">
        <f>'[1]ПЕРЕСПА'!$U$180</f>
        <v>0</v>
      </c>
      <c r="H61" s="345">
        <f>'[1]ПЕРЕСПА'!$AK$180</f>
        <v>0</v>
      </c>
      <c r="I61" s="345">
        <f>'[1]ПЕРЕСПА'!$BA$180</f>
        <v>0</v>
      </c>
      <c r="J61" s="345">
        <f>'[1]ПЕРЕСПА'!$BQ$180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І квартал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175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'[1]ПЕРЕСПА'!$E$46</f>
        <v>0</v>
      </c>
      <c r="E31" s="163">
        <v>0</v>
      </c>
      <c r="F31" s="164">
        <v>0</v>
      </c>
      <c r="G31" s="344">
        <f>'[1]ПЕРЕСПА'!$U$46</f>
        <v>0</v>
      </c>
      <c r="H31" s="344">
        <f>'[1]ПЕРЕСПА'!$AK$46</f>
        <v>0</v>
      </c>
      <c r="I31" s="344">
        <f>'[1]ПЕРЕСПА'!$BA$46</f>
        <v>0</v>
      </c>
      <c r="J31" s="344">
        <f>'[1]ПЕРЕСПА'!$BQ$46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'[1]ПЕРЕСПА'!$E$179</f>
        <v>0</v>
      </c>
      <c r="E61" s="178">
        <v>0</v>
      </c>
      <c r="F61" s="177">
        <v>0</v>
      </c>
      <c r="G61" s="345">
        <f>'[1]ПЕРЕСПА'!$U$179</f>
        <v>0</v>
      </c>
      <c r="H61" s="345">
        <f>'[1]ПЕРЕСПА'!$AK$179</f>
        <v>0</v>
      </c>
      <c r="I61" s="345">
        <f>'[1]ПЕРЕСПА'!$BA$179</f>
        <v>0</v>
      </c>
      <c r="J61" s="345">
        <f>'[1]ПЕРЕСПА'!$BQ$179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2023-04-26T12:21:00Z</dcterms:modified>
  <cp:category/>
  <cp:version/>
  <cp:contentType/>
  <cp:contentStatus/>
</cp:coreProperties>
</file>