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Ф.4.3.КФК7321" sheetId="1" r:id="rId1"/>
    <sheet name="Ф.4.3.КФК1021" sheetId="2" r:id="rId2"/>
    <sheet name="Ф.4.1." sheetId="3" r:id="rId3"/>
    <sheet name="Ф.4.2." sheetId="4" r:id="rId4"/>
    <sheet name="Ф.№2 місц." sheetId="5" r:id="rId5"/>
    <sheet name="Ф.№2.субв " sheetId="6" r:id="rId6"/>
    <sheet name="Ф.№2.зос" sheetId="7" r:id="rId7"/>
    <sheet name="Ф.№2.НУШ" sheetId="8" r:id="rId8"/>
    <sheet name="Ф.№2.НУШ співфін" sheetId="9" r:id="rId9"/>
    <sheet name="Ф.№2.інклюз." sheetId="10" r:id="rId10"/>
    <sheet name="Ф.№2.спром.шк." sheetId="11" r:id="rId11"/>
    <sheet name="Ф.№2.спр.ш.співфін." sheetId="12" r:id="rId12"/>
  </sheets>
  <externalReferences>
    <externalReference r:id="rId15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'Ф.4.3.КФК1021'!$21:$21</definedName>
    <definedName name="_xlnm.Print_Titles" localSheetId="0">'Ф.4.3.КФК7321'!$21:$21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<sst xmlns="http://schemas.openxmlformats.org/spreadsheetml/2006/main" count="2781" uniqueCount="188">
  <si>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</si>
  <si>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</si>
  <si>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</si>
  <si>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</si>
  <si>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</si>
  <si>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</si>
  <si>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</si>
  <si>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</si>
  <si>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</si>
  <si>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</si>
  <si>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</si>
  <si>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</si>
  <si>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</si>
  <si>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</si>
  <si>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</si>
  <si>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</si>
  <si>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</si>
  <si>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</si>
  <si>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</si>
  <si>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</si>
  <si>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</si>
  <si>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</si>
  <si>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</si>
  <si>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</si>
  <si>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</si>
  <si>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</si>
  <si>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</si>
  <si>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</si>
  <si>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</si>
  <si>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</si>
  <si>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</si>
  <si>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</si>
  <si>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</si>
  <si>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</si>
  <si>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</si>
  <si>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</si>
  <si>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</si>
  <si>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</si>
  <si>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</si>
  <si>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</si>
  <si>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</si>
  <si>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</si>
  <si>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</si>
  <si>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</si>
  <si>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</si>
  <si>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</si>
  <si>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</si>
  <si>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</si>
  <si>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</si>
  <si>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</si>
  <si>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</si>
  <si>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</si>
  <si>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</si>
  <si>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</si>
  <si>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</si>
  <si>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</si>
  <si>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</si>
  <si>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</si>
  <si>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</si>
  <si>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</si>
  <si>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</si>
  <si>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</si>
  <si>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</si>
  <si>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</si>
  <si>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</si>
  <si>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</si>
  <si>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</si>
  <si>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</si>
  <si>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</si>
  <si>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</si>
  <si>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</si>
  <si>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</si>
  <si>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</si>
  <si>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</si>
  <si>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</si>
  <si>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</si>
  <si>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</si>
  <si>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</si>
  <si>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</si>
  <si>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</si>
  <si>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</si>
  <si>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</si>
  <si>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</si>
  <si>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</si>
  <si>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</si>
  <si>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</si>
  <si>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</si>
  <si>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</si>
  <si>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</si>
  <si>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</si>
  <si>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</si>
  <si>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</si>
  <si>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</si>
  <si>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</si>
  <si>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</si>
  <si>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</si>
  <si>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</si>
  <si>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</si>
  <si>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</si>
  <si>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</si>
  <si>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</si>
  <si>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</si>
  <si>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</si>
  <si>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</si>
  <si>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</si>
  <si>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</si>
  <si>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</si>
  <si>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</si>
  <si>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</si>
  <si>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</si>
  <si>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</si>
  <si>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</si>
  <si>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</si>
  <si>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</si>
  <si>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</si>
  <si>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</si>
  <si>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</si>
  <si>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</si>
  <si>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</si>
  <si>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</si>
  <si>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</si>
  <si>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</si>
  <si>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</si>
  <si>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</si>
  <si>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</si>
  <si>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</si>
  <si>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</si>
  <si>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</si>
  <si>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</si>
  <si>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</si>
  <si>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</si>
  <si>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</si>
  <si>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</si>
  <si>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</si>
  <si>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</si>
  <si>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</si>
  <si>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</si>
  <si>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</si>
  <si>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</si>
  <si>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</si>
  <si>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</si>
  <si>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</si>
  <si>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</si>
  <si>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</si>
  <si>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</si>
  <si>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</si>
  <si>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</si>
  <si>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</si>
  <si>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</si>
  <si>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</si>
  <si>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</si>
  <si>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</si>
  <si>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</si>
  <si>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</si>
  <si>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</si>
  <si>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</si>
  <si>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</si>
  <si>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</si>
  <si>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</si>
  <si>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</si>
  <si>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</si>
  <si>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</si>
  <si>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</si>
  <si>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</si>
  <si>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</si>
  <si>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</si>
  <si>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</si>
  <si>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</si>
  <si>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</si>
  <si>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</si>
  <si>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</si>
  <si>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</si>
  <si>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</si>
  <si>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</si>
  <si>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 xml:space="preserve"> 0611061</t>
  </si>
  <si>
    <t xml:space="preserve"> 0611182</t>
  </si>
  <si>
    <t xml:space="preserve"> 0611181</t>
  </si>
  <si>
    <t xml:space="preserve"> 0611171</t>
  </si>
  <si>
    <t xml:space="preserve"> 0611172</t>
  </si>
  <si>
    <t xml:space="preserve"> 0617321</t>
  </si>
  <si>
    <t xml:space="preserve"> 0611200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</si>
  <si>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</si>
  <si>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</si>
  <si>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</si>
  <si>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 xml:space="preserve">Т.в.о. керівника </t>
  </si>
  <si>
    <t>Андрій ЩУДЛО</t>
  </si>
  <si>
    <t>Надія ЧОРНА</t>
  </si>
  <si>
    <t>За І півріччя   2022 року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</si>
</sst>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5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6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7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28" fillId="0" borderId="18" xfId="55" applyFont="1" applyBorder="1" applyAlignment="1">
      <alignment wrapText="1"/>
      <protection/>
    </xf>
    <xf numFmtId="0" fontId="28" fillId="0" borderId="19" xfId="55" applyFont="1" applyBorder="1" applyAlignment="1">
      <alignment wrapText="1"/>
      <protection/>
    </xf>
    <xf numFmtId="0" fontId="24" fillId="0" borderId="0" xfId="56" applyFont="1" applyBorder="1">
      <alignment/>
      <protection/>
    </xf>
    <xf numFmtId="0" fontId="21" fillId="0" borderId="0" xfId="57" applyFont="1" applyBorder="1" applyAlignment="1">
      <alignment/>
      <protection/>
    </xf>
    <xf numFmtId="0" fontId="1" fillId="0" borderId="0" xfId="56" applyBorder="1">
      <alignment/>
      <protection/>
    </xf>
    <xf numFmtId="2" fontId="22" fillId="0" borderId="0" xfId="57" applyNumberFormat="1" applyFont="1" applyFill="1" applyBorder="1" applyAlignment="1" applyProtection="1">
      <alignment vertical="top"/>
      <protection locked="0"/>
    </xf>
    <xf numFmtId="0" fontId="21" fillId="0" borderId="0" xfId="57" applyFont="1" applyBorder="1">
      <alignment/>
      <protection/>
    </xf>
    <xf numFmtId="0" fontId="0" fillId="0" borderId="0" xfId="0" applyBorder="1" applyAlignment="1">
      <alignment/>
    </xf>
    <xf numFmtId="0" fontId="28" fillId="0" borderId="10" xfId="56" applyFont="1" applyBorder="1" applyAlignment="1">
      <alignment horizontal="left" wrapText="1"/>
      <protection/>
    </xf>
    <xf numFmtId="0" fontId="31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horizontal="left" wrapText="1"/>
      <protection/>
    </xf>
    <xf numFmtId="0" fontId="23" fillId="0" borderId="0" xfId="57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38" fillId="0" borderId="20" xfId="57" applyFont="1" applyBorder="1" applyAlignment="1">
      <alignment horizontal="center" vertical="top"/>
      <protection/>
    </xf>
    <xf numFmtId="0" fontId="21" fillId="0" borderId="21" xfId="57" applyFont="1" applyBorder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2" fontId="22" fillId="0" borderId="23" xfId="57" applyNumberFormat="1" applyFont="1" applyFill="1" applyBorder="1" applyAlignment="1" applyProtection="1">
      <alignment horizontal="center" vertical="top"/>
      <protection locked="0"/>
    </xf>
    <xf numFmtId="2" fontId="22" fillId="0" borderId="24" xfId="57" applyNumberFormat="1" applyFont="1" applyFill="1" applyBorder="1" applyAlignment="1" applyProtection="1">
      <alignment horizontal="center" vertical="top"/>
      <protection locked="0"/>
    </xf>
    <xf numFmtId="0" fontId="37" fillId="0" borderId="10" xfId="57" applyFont="1" applyBorder="1" applyAlignment="1">
      <alignment horizontal="center"/>
      <protection/>
    </xf>
    <xf numFmtId="0" fontId="37" fillId="24" borderId="10" xfId="57" applyFont="1" applyFill="1" applyBorder="1" applyAlignment="1">
      <alignment horizontal="center"/>
      <protection/>
    </xf>
    <xf numFmtId="3" fontId="28" fillId="0" borderId="25" xfId="55" applyNumberFormat="1" applyFont="1" applyBorder="1" applyAlignment="1">
      <alignment horizontal="left" wrapText="1"/>
      <protection/>
    </xf>
    <xf numFmtId="0" fontId="28" fillId="0" borderId="18" xfId="55" applyFont="1" applyBorder="1" applyAlignment="1">
      <alignment horizontal="left" wrapText="1"/>
      <protection/>
    </xf>
    <xf numFmtId="0" fontId="28" fillId="0" borderId="26" xfId="55" applyFont="1" applyBorder="1" applyAlignment="1">
      <alignment horizontal="left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5" fillId="0" borderId="0" xfId="55" applyFont="1" applyAlignment="1">
      <alignment horizontal="left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21" fillId="0" borderId="10" xfId="57" applyFont="1" applyBorder="1" applyAlignment="1">
      <alignment horizontal="left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8" fillId="0" borderId="25" xfId="55" applyFont="1" applyBorder="1" applyAlignment="1">
      <alignment horizontal="center" wrapText="1"/>
      <protection/>
    </xf>
    <xf numFmtId="0" fontId="28" fillId="0" borderId="18" xfId="55" applyFont="1" applyBorder="1" applyAlignment="1">
      <alignment horizontal="center" wrapText="1"/>
      <protection/>
    </xf>
    <xf numFmtId="0" fontId="28" fillId="0" borderId="26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18">
        <row r="2">
          <cell r="C2" t="str">
            <v>Хоробрівська ЗШ І-ІІІст.</v>
          </cell>
        </row>
        <row r="3">
          <cell r="E3">
            <v>971570</v>
          </cell>
          <cell r="U3">
            <v>201706.95</v>
          </cell>
          <cell r="AK3">
            <v>146790.14</v>
          </cell>
          <cell r="BA3">
            <v>0</v>
          </cell>
          <cell r="BQ3">
            <v>0</v>
          </cell>
        </row>
        <row r="4">
          <cell r="E4">
            <v>213750</v>
          </cell>
          <cell r="U4">
            <v>45896.55</v>
          </cell>
          <cell r="AK4">
            <v>33314.45</v>
          </cell>
          <cell r="BA4">
            <v>0</v>
          </cell>
          <cell r="BQ4">
            <v>0</v>
          </cell>
        </row>
        <row r="5">
          <cell r="E5">
            <v>2421045</v>
          </cell>
          <cell r="U5">
            <v>662746.86</v>
          </cell>
          <cell r="AK5">
            <v>841264.21</v>
          </cell>
          <cell r="BA5">
            <v>0</v>
          </cell>
          <cell r="BQ5">
            <v>0</v>
          </cell>
        </row>
        <row r="6">
          <cell r="E6">
            <v>532638</v>
          </cell>
          <cell r="U6">
            <v>140037.88</v>
          </cell>
          <cell r="AK6">
            <v>177983.67</v>
          </cell>
          <cell r="BA6">
            <v>0</v>
          </cell>
          <cell r="BQ6">
            <v>0</v>
          </cell>
        </row>
        <row r="7">
          <cell r="T7">
            <v>201706.95</v>
          </cell>
          <cell r="U7">
            <v>45896.55</v>
          </cell>
          <cell r="AJ7">
            <v>146790.14</v>
          </cell>
          <cell r="AK7">
            <v>33314.45</v>
          </cell>
          <cell r="AZ7">
            <v>0</v>
          </cell>
          <cell r="BA7">
            <v>0</v>
          </cell>
          <cell r="BP7">
            <v>0</v>
          </cell>
          <cell r="BQ7">
            <v>0</v>
          </cell>
        </row>
        <row r="8">
          <cell r="T8">
            <v>662746.86</v>
          </cell>
          <cell r="U8">
            <v>140037.88</v>
          </cell>
          <cell r="AJ8">
            <v>841264.21</v>
          </cell>
          <cell r="AK8">
            <v>177983.67</v>
          </cell>
          <cell r="AZ8">
            <v>0</v>
          </cell>
          <cell r="BA8">
            <v>0</v>
          </cell>
          <cell r="BP8">
            <v>0</v>
          </cell>
          <cell r="BQ8">
            <v>0</v>
          </cell>
        </row>
        <row r="9">
          <cell r="E9">
            <v>0</v>
          </cell>
          <cell r="U9">
            <v>0</v>
          </cell>
          <cell r="AK9">
            <v>0</v>
          </cell>
          <cell r="BA9">
            <v>0</v>
          </cell>
          <cell r="BQ9">
            <v>0</v>
          </cell>
        </row>
        <row r="10">
          <cell r="E10">
            <v>0</v>
          </cell>
          <cell r="U10">
            <v>0</v>
          </cell>
          <cell r="AK10">
            <v>0</v>
          </cell>
          <cell r="BA10">
            <v>0</v>
          </cell>
          <cell r="BQ10">
            <v>0</v>
          </cell>
        </row>
        <row r="11">
          <cell r="E11">
            <v>0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0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9">
          <cell r="E39">
            <v>234400</v>
          </cell>
          <cell r="U39">
            <v>12852.6</v>
          </cell>
          <cell r="AK39">
            <v>3850</v>
          </cell>
          <cell r="BA39">
            <v>0</v>
          </cell>
          <cell r="BQ39">
            <v>0</v>
          </cell>
        </row>
        <row r="40">
          <cell r="U40">
            <v>12852.6</v>
          </cell>
          <cell r="AK40">
            <v>3850</v>
          </cell>
          <cell r="BA40">
            <v>0</v>
          </cell>
          <cell r="BQ40">
            <v>0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46">
          <cell r="E46">
            <v>0</v>
          </cell>
          <cell r="U46">
            <v>0</v>
          </cell>
          <cell r="AK46">
            <v>0</v>
          </cell>
          <cell r="BA46">
            <v>0</v>
          </cell>
          <cell r="BQ46">
            <v>0</v>
          </cell>
        </row>
        <row r="47">
          <cell r="E47">
            <v>0</v>
          </cell>
          <cell r="U47">
            <v>0</v>
          </cell>
          <cell r="AK47">
            <v>0</v>
          </cell>
          <cell r="BA47">
            <v>0</v>
          </cell>
          <cell r="BQ47">
            <v>0</v>
          </cell>
        </row>
        <row r="51">
          <cell r="E51">
            <v>0</v>
          </cell>
          <cell r="U51">
            <v>0</v>
          </cell>
          <cell r="AP51">
            <v>0</v>
          </cell>
          <cell r="BA51">
            <v>0</v>
          </cell>
          <cell r="BQ51">
            <v>0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E69">
            <v>26010</v>
          </cell>
          <cell r="U69">
            <v>2992.43</v>
          </cell>
          <cell r="AK69">
            <v>0</v>
          </cell>
          <cell r="BA69">
            <v>0</v>
          </cell>
          <cell r="BQ69">
            <v>0</v>
          </cell>
        </row>
        <row r="70">
          <cell r="U70">
            <v>2992.43</v>
          </cell>
          <cell r="AK70">
            <v>0</v>
          </cell>
          <cell r="BA70">
            <v>0</v>
          </cell>
          <cell r="BQ70">
            <v>0</v>
          </cell>
        </row>
        <row r="121">
          <cell r="E121">
            <v>74040</v>
          </cell>
          <cell r="U121">
            <v>3133.02</v>
          </cell>
          <cell r="AK121">
            <v>2346.5299999999997</v>
          </cell>
          <cell r="BA121">
            <v>0</v>
          </cell>
          <cell r="BQ121">
            <v>0</v>
          </cell>
        </row>
        <row r="122">
          <cell r="U122">
            <v>3133.02</v>
          </cell>
          <cell r="AK122">
            <v>2346.5299999999997</v>
          </cell>
          <cell r="BA122">
            <v>0</v>
          </cell>
          <cell r="BQ122">
            <v>0</v>
          </cell>
        </row>
        <row r="124">
          <cell r="E124">
            <v>1500</v>
          </cell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E131">
            <v>66950</v>
          </cell>
          <cell r="U131">
            <v>1831.56</v>
          </cell>
          <cell r="AK131">
            <v>19193.890000000003</v>
          </cell>
          <cell r="BA131">
            <v>0</v>
          </cell>
          <cell r="BQ131">
            <v>0</v>
          </cell>
        </row>
        <row r="132">
          <cell r="U132">
            <v>1831.56</v>
          </cell>
          <cell r="AK132">
            <v>18292.33</v>
          </cell>
          <cell r="BA132">
            <v>0</v>
          </cell>
          <cell r="BQ132">
            <v>0</v>
          </cell>
        </row>
        <row r="133">
          <cell r="E133">
            <v>0</v>
          </cell>
          <cell r="U133">
            <v>0</v>
          </cell>
          <cell r="AK133">
            <v>0</v>
          </cell>
          <cell r="BA133">
            <v>0</v>
          </cell>
          <cell r="BQ133">
            <v>0</v>
          </cell>
        </row>
        <row r="134">
          <cell r="U134">
            <v>0</v>
          </cell>
          <cell r="AK134">
            <v>0</v>
          </cell>
          <cell r="BA134">
            <v>0</v>
          </cell>
          <cell r="BQ134">
            <v>0</v>
          </cell>
        </row>
        <row r="135">
          <cell r="E135">
            <v>141210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E143">
            <v>4730</v>
          </cell>
          <cell r="U143">
            <v>0</v>
          </cell>
          <cell r="AK143">
            <v>0</v>
          </cell>
          <cell r="BA143">
            <v>0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0</v>
          </cell>
          <cell r="BQ144">
            <v>0</v>
          </cell>
        </row>
        <row r="145">
          <cell r="C145">
            <v>0</v>
          </cell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8190</v>
          </cell>
          <cell r="U151">
            <v>2700</v>
          </cell>
          <cell r="AK151">
            <v>3300</v>
          </cell>
          <cell r="BA151">
            <v>0</v>
          </cell>
          <cell r="BQ151">
            <v>0</v>
          </cell>
        </row>
        <row r="152">
          <cell r="U152">
            <v>2700</v>
          </cell>
          <cell r="AK152">
            <v>3300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6">
          <cell r="E196">
            <v>0</v>
          </cell>
          <cell r="U196">
            <v>0</v>
          </cell>
          <cell r="AK196">
            <v>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49">
      <selection activeCell="O98" sqref="O98:R101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3" t="s">
        <v>145</v>
      </c>
      <c r="J1" s="373"/>
      <c r="K1" s="373"/>
      <c r="L1" s="373"/>
      <c r="M1" s="373"/>
      <c r="N1" s="373"/>
    </row>
    <row r="2" spans="8:14" s="234" customFormat="1" ht="27.75" customHeight="1">
      <c r="H2" s="235"/>
      <c r="I2" s="373"/>
      <c r="J2" s="373"/>
      <c r="K2" s="373"/>
      <c r="L2" s="373"/>
      <c r="M2" s="373"/>
      <c r="N2" s="373"/>
    </row>
    <row r="3" spans="8:14" s="234" customFormat="1" ht="3" customHeight="1" hidden="1">
      <c r="H3" s="235"/>
      <c r="I3" s="373"/>
      <c r="J3" s="373"/>
      <c r="K3" s="373"/>
      <c r="L3" s="373"/>
      <c r="M3" s="373"/>
      <c r="N3" s="373"/>
    </row>
    <row r="4" spans="1:16" s="234" customFormat="1" ht="15">
      <c r="A4" s="376" t="s">
        <v>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236"/>
      <c r="O4" s="236"/>
      <c r="P4" s="236"/>
    </row>
    <row r="5" spans="1:16" s="234" customFormat="1" ht="15" customHeight="1">
      <c r="A5" s="378" t="s">
        <v>159</v>
      </c>
      <c r="B5" s="378"/>
      <c r="C5" s="378"/>
      <c r="D5" s="378"/>
      <c r="E5" s="378"/>
      <c r="F5" s="378"/>
      <c r="G5" s="378"/>
      <c r="H5" s="378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6" t="str">
        <f>'Ф.№2 місц.'!A6:R6</f>
        <v>За І півріччя   2022 року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</row>
    <row r="7" s="239" customFormat="1" ht="11.25"/>
    <row r="8" spans="13:14" s="239" customFormat="1" ht="9.75" customHeight="1">
      <c r="M8" s="379" t="s">
        <v>2</v>
      </c>
      <c r="N8" s="379"/>
    </row>
    <row r="9" spans="1:14" s="239" customFormat="1" ht="22.5" customHeight="1">
      <c r="A9" s="240" t="s">
        <v>3</v>
      </c>
      <c r="B9" s="377" t="s">
        <v>143</v>
      </c>
      <c r="C9" s="377"/>
      <c r="D9" s="377"/>
      <c r="E9" s="377"/>
      <c r="F9" s="377"/>
      <c r="G9" s="377"/>
      <c r="H9" s="377"/>
      <c r="I9" s="377"/>
      <c r="J9" s="377"/>
      <c r="K9" s="241" t="s">
        <v>136</v>
      </c>
      <c r="M9" s="380">
        <v>41829167</v>
      </c>
      <c r="N9" s="380"/>
    </row>
    <row r="10" spans="1:14" s="239" customFormat="1" ht="11.25" customHeight="1">
      <c r="A10" s="242" t="s">
        <v>4</v>
      </c>
      <c r="B10" s="375" t="s">
        <v>161</v>
      </c>
      <c r="C10" s="375"/>
      <c r="D10" s="375"/>
      <c r="E10" s="375"/>
      <c r="F10" s="375"/>
      <c r="G10" s="375"/>
      <c r="H10" s="375"/>
      <c r="I10" s="375"/>
      <c r="J10" s="375"/>
      <c r="K10" s="241" t="s">
        <v>137</v>
      </c>
      <c r="M10" s="380"/>
      <c r="N10" s="380"/>
    </row>
    <row r="11" spans="1:14" s="239" customFormat="1" ht="11.25" customHeight="1">
      <c r="A11" s="242" t="s">
        <v>138</v>
      </c>
      <c r="B11" s="375" t="s">
        <v>153</v>
      </c>
      <c r="C11" s="375"/>
      <c r="D11" s="375"/>
      <c r="E11" s="375"/>
      <c r="F11" s="375"/>
      <c r="G11" s="375"/>
      <c r="H11" s="375"/>
      <c r="I11" s="375"/>
      <c r="J11" s="375"/>
      <c r="K11" s="241" t="s">
        <v>139</v>
      </c>
      <c r="M11" s="371"/>
      <c r="N11" s="371"/>
    </row>
    <row r="12" spans="1:14" s="239" customFormat="1" ht="11.25" customHeight="1">
      <c r="A12" s="374" t="s">
        <v>110</v>
      </c>
      <c r="B12" s="374"/>
      <c r="C12" s="243"/>
      <c r="D12" s="244">
        <v>0</v>
      </c>
      <c r="E12" s="363" t="s">
        <v>151</v>
      </c>
      <c r="F12" s="363"/>
      <c r="G12" s="363"/>
      <c r="H12" s="363"/>
      <c r="I12" s="363"/>
      <c r="J12" s="363"/>
      <c r="K12" s="245"/>
      <c r="L12" s="246"/>
      <c r="M12" s="246"/>
      <c r="N12" s="247"/>
    </row>
    <row r="13" spans="1:14" s="239" customFormat="1" ht="11.25">
      <c r="A13" s="365" t="s">
        <v>5</v>
      </c>
      <c r="B13" s="365"/>
      <c r="C13" s="243"/>
      <c r="D13" s="248"/>
      <c r="E13" s="361" t="s">
        <v>151</v>
      </c>
      <c r="F13" s="361"/>
      <c r="G13" s="361"/>
      <c r="H13" s="361"/>
      <c r="I13" s="361"/>
      <c r="J13" s="361"/>
      <c r="K13" s="361"/>
      <c r="L13" s="361"/>
      <c r="M13" s="361"/>
      <c r="N13" s="247"/>
    </row>
    <row r="14" spans="1:14" s="239" customFormat="1" ht="12" customHeight="1">
      <c r="A14" s="365" t="s">
        <v>6</v>
      </c>
      <c r="B14" s="365"/>
      <c r="C14" s="243"/>
      <c r="D14" s="249" t="s">
        <v>144</v>
      </c>
      <c r="E14" s="369" t="s">
        <v>8</v>
      </c>
      <c r="F14" s="369"/>
      <c r="G14" s="369"/>
      <c r="H14" s="369"/>
      <c r="I14" s="369"/>
      <c r="J14" s="369"/>
      <c r="K14" s="369"/>
      <c r="L14" s="369"/>
      <c r="M14" s="369"/>
      <c r="N14" s="247"/>
    </row>
    <row r="15" spans="1:25" s="239" customFormat="1" ht="43.5" customHeight="1">
      <c r="A15" s="365" t="s">
        <v>7</v>
      </c>
      <c r="B15" s="365"/>
      <c r="C15" s="243"/>
      <c r="D15" s="152" t="s">
        <v>179</v>
      </c>
      <c r="E15" s="367" t="str">
        <f>'Ф.№2 місц.'!E15:R15</f>
        <v>Хоробрівська ЗШ І-ІІІст.</v>
      </c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</row>
    <row r="16" s="239" customFormat="1" ht="11.25">
      <c r="A16" s="250" t="s">
        <v>181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2" t="s">
        <v>10</v>
      </c>
      <c r="B18" s="370" t="s">
        <v>119</v>
      </c>
      <c r="C18" s="370" t="s">
        <v>12</v>
      </c>
      <c r="D18" s="370" t="s">
        <v>146</v>
      </c>
      <c r="E18" s="370" t="s">
        <v>131</v>
      </c>
      <c r="F18" s="370" t="s">
        <v>14</v>
      </c>
      <c r="G18" s="370"/>
      <c r="H18" s="370" t="s">
        <v>147</v>
      </c>
      <c r="I18" s="370" t="s">
        <v>122</v>
      </c>
      <c r="J18" s="370" t="s">
        <v>19</v>
      </c>
      <c r="K18" s="370"/>
      <c r="L18" s="370" t="s">
        <v>20</v>
      </c>
      <c r="M18" s="370" t="s">
        <v>21</v>
      </c>
      <c r="N18" s="370"/>
    </row>
    <row r="19" spans="1:14" s="239" customFormat="1" ht="12.75" thickBot="1" thickTop="1">
      <c r="A19" s="372"/>
      <c r="B19" s="370"/>
      <c r="C19" s="370"/>
      <c r="D19" s="370"/>
      <c r="E19" s="370"/>
      <c r="F19" s="370" t="s">
        <v>22</v>
      </c>
      <c r="G19" s="364" t="s">
        <v>23</v>
      </c>
      <c r="H19" s="370"/>
      <c r="I19" s="370"/>
      <c r="J19" s="370" t="s">
        <v>22</v>
      </c>
      <c r="K19" s="364" t="s">
        <v>29</v>
      </c>
      <c r="L19" s="370"/>
      <c r="M19" s="370" t="s">
        <v>22</v>
      </c>
      <c r="N19" s="362" t="s">
        <v>23</v>
      </c>
    </row>
    <row r="20" spans="1:14" s="239" customFormat="1" ht="26.25" customHeight="1" thickBot="1" thickTop="1">
      <c r="A20" s="372"/>
      <c r="B20" s="370"/>
      <c r="C20" s="370"/>
      <c r="D20" s="370"/>
      <c r="E20" s="370"/>
      <c r="F20" s="370"/>
      <c r="G20" s="364"/>
      <c r="H20" s="370"/>
      <c r="I20" s="370"/>
      <c r="J20" s="370"/>
      <c r="K20" s="364"/>
      <c r="L20" s="370"/>
      <c r="M20" s="370"/>
      <c r="N20" s="362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'[1]ХОРОБРІВ'!$E$198</f>
        <v>0</v>
      </c>
      <c r="E67" s="278">
        <v>0</v>
      </c>
      <c r="F67" s="277">
        <v>0</v>
      </c>
      <c r="G67" s="277">
        <v>0</v>
      </c>
      <c r="H67" s="277">
        <v>0</v>
      </c>
      <c r="I67" s="348">
        <f>'[1]ХОРОБРІВ'!$U$198+'[1]ХОРОБРІВ'!$AK$198+'[1]ХОРОБРІВ'!$BA$198+'[1]ХОРОБРІВ'!$BQ$198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'[1]ХОРОБРІВ'!$E$199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'[1]ХОРОБРІВ'!$U$199+'[1]ХОРОБРІВ'!$AK$199+'[1]ХОРОБРІВ'!$BA$199+'[1]ХОРОБРІВ'!$BQ$199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8" ht="15">
      <c r="A98" s="220" t="s">
        <v>184</v>
      </c>
      <c r="B98" s="134"/>
      <c r="C98" s="220"/>
      <c r="D98" s="387"/>
      <c r="E98" s="387"/>
      <c r="F98" s="220"/>
      <c r="G98" s="382" t="s">
        <v>185</v>
      </c>
      <c r="H98" s="383"/>
      <c r="I98" s="383"/>
      <c r="J98" s="383"/>
      <c r="K98" s="383"/>
      <c r="L98" s="383"/>
      <c r="M98" s="383"/>
      <c r="N98" s="383"/>
      <c r="O98" s="356"/>
      <c r="P98" s="356"/>
      <c r="Q98" s="356"/>
      <c r="R98" s="357"/>
    </row>
    <row r="99" spans="1:18" ht="15">
      <c r="A99" s="134"/>
      <c r="B99" s="220"/>
      <c r="C99" s="220"/>
      <c r="D99" s="381" t="s">
        <v>108</v>
      </c>
      <c r="E99" s="381"/>
      <c r="F99" s="220"/>
      <c r="G99" s="384" t="s">
        <v>109</v>
      </c>
      <c r="H99" s="384"/>
      <c r="I99" s="384"/>
      <c r="J99" s="384"/>
      <c r="K99" s="384"/>
      <c r="L99" s="384"/>
      <c r="M99" s="384"/>
      <c r="N99" s="384"/>
      <c r="O99" s="358"/>
      <c r="P99" s="358"/>
      <c r="Q99" s="359"/>
      <c r="R99" s="357"/>
    </row>
    <row r="100" spans="1:18" ht="15">
      <c r="A100" s="220" t="s">
        <v>154</v>
      </c>
      <c r="B100" s="134"/>
      <c r="C100" s="220"/>
      <c r="D100" s="386"/>
      <c r="E100" s="386"/>
      <c r="F100" s="220"/>
      <c r="G100" s="382" t="s">
        <v>186</v>
      </c>
      <c r="H100" s="383"/>
      <c r="I100" s="383"/>
      <c r="J100" s="383"/>
      <c r="K100" s="383"/>
      <c r="L100" s="383"/>
      <c r="M100" s="383"/>
      <c r="N100" s="383"/>
      <c r="O100" s="356"/>
      <c r="P100" s="356"/>
      <c r="Q100" s="356"/>
      <c r="R100" s="357"/>
    </row>
    <row r="101" spans="1:18" ht="8.25" customHeight="1">
      <c r="A101" s="221"/>
      <c r="B101" s="134"/>
      <c r="C101" s="220"/>
      <c r="D101" s="381" t="s">
        <v>108</v>
      </c>
      <c r="E101" s="381"/>
      <c r="F101" s="134"/>
      <c r="G101" s="385" t="s">
        <v>109</v>
      </c>
      <c r="H101" s="385"/>
      <c r="I101" s="385"/>
      <c r="J101" s="385"/>
      <c r="K101" s="385"/>
      <c r="L101" s="385"/>
      <c r="M101" s="385"/>
      <c r="N101" s="385"/>
      <c r="O101" s="358"/>
      <c r="P101" s="358"/>
      <c r="Q101" s="222"/>
      <c r="R101" s="357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D101:E101"/>
    <mergeCell ref="G98:N98"/>
    <mergeCell ref="G99:N99"/>
    <mergeCell ref="G100:N100"/>
    <mergeCell ref="G101:N101"/>
    <mergeCell ref="D99:E99"/>
    <mergeCell ref="D100:E100"/>
    <mergeCell ref="D98:E98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M19:M20"/>
    <mergeCell ref="C18:C20"/>
    <mergeCell ref="D18:D20"/>
    <mergeCell ref="F19:F20"/>
    <mergeCell ref="F18:G18"/>
    <mergeCell ref="G19:G20"/>
    <mergeCell ref="A6:R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9">
      <selection activeCell="L19" sqref="L1:O16384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66" t="s">
        <v>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136"/>
      <c r="T4" s="136"/>
      <c r="U4" s="136"/>
      <c r="V4" s="136"/>
    </row>
    <row r="5" spans="1:22" s="134" customFormat="1" ht="15">
      <c r="A5" s="431" t="s">
        <v>149</v>
      </c>
      <c r="B5" s="431"/>
      <c r="C5" s="431"/>
      <c r="D5" s="431"/>
      <c r="E5" s="431"/>
      <c r="F5" s="431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6" t="str">
        <f>'Ф.№2 місц.'!A6:R6</f>
        <v>За І півріччя   2022 року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143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152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153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151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151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144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180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166</v>
      </c>
      <c r="H19" s="429" t="s">
        <v>167</v>
      </c>
      <c r="I19" s="429" t="s">
        <v>168</v>
      </c>
      <c r="J19" s="429" t="s">
        <v>169</v>
      </c>
      <c r="K19" s="429" t="s">
        <v>122</v>
      </c>
      <c r="L19" s="429" t="s">
        <v>162</v>
      </c>
      <c r="M19" s="429" t="s">
        <v>163</v>
      </c>
      <c r="N19" s="429" t="s">
        <v>164</v>
      </c>
      <c r="O19" s="429" t="s">
        <v>165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4.25" customHeight="1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51">
        <f>'[1]ХОРОБРІВ'!$E$11</f>
        <v>0</v>
      </c>
      <c r="E27" s="336">
        <v>0</v>
      </c>
      <c r="F27" s="328">
        <v>0</v>
      </c>
      <c r="G27" s="351">
        <f>'[1]ХОРОБРІВ'!$U$11</f>
        <v>0</v>
      </c>
      <c r="H27" s="351">
        <f>'[1]ХОРОБРІВ'!$AK$11</f>
        <v>0</v>
      </c>
      <c r="I27" s="351">
        <f>'[1]ХОРОБРІВ'!$BA$11</f>
        <v>0</v>
      </c>
      <c r="J27" s="351">
        <f>'[1]ХОРОБРІВ'!$BQ$11</f>
        <v>0</v>
      </c>
      <c r="K27" s="337">
        <f>G27+H27+I27+J27</f>
        <v>0</v>
      </c>
      <c r="L27" s="351">
        <f>G27</f>
        <v>0</v>
      </c>
      <c r="M27" s="351">
        <f>H27</f>
        <v>0</v>
      </c>
      <c r="N27" s="351">
        <f>I27</f>
        <v>0</v>
      </c>
      <c r="O27" s="351">
        <f>J27</f>
        <v>0</v>
      </c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44">
        <f>'[1]ХОРОБРІВ'!$E$12</f>
        <v>0</v>
      </c>
      <c r="E29" s="338"/>
      <c r="F29" s="338">
        <v>0</v>
      </c>
      <c r="G29" s="351">
        <f>'[1]ХОРОБРІВ'!$U$12</f>
        <v>0</v>
      </c>
      <c r="H29" s="351">
        <f>'[1]ХОРОБРІВ'!$AK$12</f>
        <v>0</v>
      </c>
      <c r="I29" s="351">
        <f>'[1]ХОРОБРІВ'!$BA$12</f>
        <v>0</v>
      </c>
      <c r="J29" s="351">
        <f>'[1]ХОРОБРІВ'!$BQ$12</f>
        <v>0</v>
      </c>
      <c r="K29" s="337">
        <f>G29+H29+I29+J29</f>
        <v>0</v>
      </c>
      <c r="L29" s="344">
        <f>G29</f>
        <v>0</v>
      </c>
      <c r="M29" s="344">
        <f>H29</f>
        <v>0</v>
      </c>
      <c r="N29" s="344">
        <f>I29</f>
        <v>0</v>
      </c>
      <c r="O29" s="344">
        <f>J29</f>
        <v>0</v>
      </c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'[1]ХОРОБРІВ'!$E$51</f>
        <v>0</v>
      </c>
      <c r="E31" s="163">
        <v>0</v>
      </c>
      <c r="F31" s="164">
        <v>0</v>
      </c>
      <c r="G31" s="344">
        <f>'[1]ХОРОБРІВ'!$U$51</f>
        <v>0</v>
      </c>
      <c r="H31" s="344">
        <f>'[1]ХОРОБРІВ'!$AP$51</f>
        <v>0</v>
      </c>
      <c r="I31" s="344">
        <f>'[1]ХОРОБРІВ'!$BA$51</f>
        <v>0</v>
      </c>
      <c r="J31" s="344">
        <f>'[1]ХОРОБРІВ'!$BQ$51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>
        <f>'[1]ХОРОБРІВ'!$C$145+'[1]ХОРОБРІВ'!$E$145</f>
        <v>0</v>
      </c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'[1]ХОРОБРІВ'!$E$183</f>
        <v>0</v>
      </c>
      <c r="E61" s="178">
        <v>0</v>
      </c>
      <c r="F61" s="177">
        <v>0</v>
      </c>
      <c r="G61" s="345">
        <f>'[1]ХОРОБРІВ'!$U$183</f>
        <v>0</v>
      </c>
      <c r="H61" s="345">
        <f>'[1]ХОРОБРІВ'!$AK$183</f>
        <v>0</v>
      </c>
      <c r="I61" s="345">
        <f>'[1]ХОРОБРІВ'!$BA$183</f>
        <v>0</v>
      </c>
      <c r="J61" s="345">
        <f>'[1]ХОРОБРІВ'!$BQ$183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346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7"/>
      <c r="E101" s="387"/>
      <c r="F101" s="220"/>
      <c r="G101" s="410" t="s">
        <v>185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154</v>
      </c>
      <c r="C103" s="220"/>
      <c r="D103" s="386"/>
      <c r="E103" s="386"/>
      <c r="F103" s="220"/>
      <c r="G103" s="410" t="s">
        <v>186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A101" sqref="A101:Q104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66" t="s">
        <v>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136"/>
      <c r="T4" s="136"/>
      <c r="U4" s="136"/>
      <c r="V4" s="136"/>
    </row>
    <row r="5" spans="1:22" s="134" customFormat="1" ht="15">
      <c r="A5" s="431" t="s">
        <v>149</v>
      </c>
      <c r="B5" s="431"/>
      <c r="C5" s="431"/>
      <c r="D5" s="431"/>
      <c r="E5" s="431"/>
      <c r="F5" s="431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6" t="str">
        <f>'Ф.№2 місц.'!A6:R6</f>
        <v>За І півріччя   2022 року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143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152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153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151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151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144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178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166</v>
      </c>
      <c r="H19" s="429" t="s">
        <v>167</v>
      </c>
      <c r="I19" s="429" t="s">
        <v>168</v>
      </c>
      <c r="J19" s="429" t="s">
        <v>169</v>
      </c>
      <c r="K19" s="429" t="s">
        <v>122</v>
      </c>
      <c r="L19" s="429" t="s">
        <v>162</v>
      </c>
      <c r="M19" s="429" t="s">
        <v>163</v>
      </c>
      <c r="N19" s="429" t="s">
        <v>164</v>
      </c>
      <c r="O19" s="429" t="s">
        <v>165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'[1]ХОРОБРІВ'!$E$41</f>
        <v>0</v>
      </c>
      <c r="E31" s="163">
        <v>0</v>
      </c>
      <c r="F31" s="164">
        <v>0</v>
      </c>
      <c r="G31" s="344">
        <f>'[1]ХОРОБРІВ'!$U$41</f>
        <v>0</v>
      </c>
      <c r="H31" s="344">
        <f>'[1]ХОРОБРІВ'!$AK$41</f>
        <v>0</v>
      </c>
      <c r="I31" s="344">
        <f>'[1]ХОРОБРІВ'!$BA$41</f>
        <v>0</v>
      </c>
      <c r="J31" s="344">
        <f>'[1]ХОРОБРІВ'!$BQ$41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'[1]ХОРОБРІВ'!$E$186</f>
        <v>0</v>
      </c>
      <c r="E61" s="178">
        <v>0</v>
      </c>
      <c r="F61" s="177">
        <v>0</v>
      </c>
      <c r="G61" s="345">
        <f>'[1]ХОРОБРІВ'!$U$186</f>
        <v>0</v>
      </c>
      <c r="H61" s="345">
        <f>'[1]ХОРОБРІВ'!$AK$186</f>
        <v>0</v>
      </c>
      <c r="I61" s="345">
        <f>'[1]ХОРОБРІВ'!$BA$186</f>
        <v>0</v>
      </c>
      <c r="J61" s="345">
        <f>'[1]ХОРОБРІВ'!$BQ$186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7"/>
      <c r="E101" s="387"/>
      <c r="F101" s="220"/>
      <c r="G101" s="410" t="s">
        <v>185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154</v>
      </c>
      <c r="C103" s="220"/>
      <c r="D103" s="386"/>
      <c r="E103" s="386"/>
      <c r="F103" s="220"/>
      <c r="G103" s="410" t="s">
        <v>186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5">
      <selection activeCell="L16" sqref="L1:O16384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66" t="s">
        <v>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136"/>
      <c r="T4" s="136"/>
      <c r="U4" s="136"/>
      <c r="V4" s="136"/>
    </row>
    <row r="5" spans="1:22" s="134" customFormat="1" ht="15">
      <c r="A5" s="431" t="s">
        <v>149</v>
      </c>
      <c r="B5" s="431"/>
      <c r="C5" s="431"/>
      <c r="D5" s="431"/>
      <c r="E5" s="431"/>
      <c r="F5" s="431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6" t="str">
        <f>'Ф.№2 місц.'!A6:R6</f>
        <v>За І півріччя   2022 року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143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152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153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151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151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144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177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166</v>
      </c>
      <c r="H19" s="429" t="s">
        <v>167</v>
      </c>
      <c r="I19" s="429" t="s">
        <v>168</v>
      </c>
      <c r="J19" s="429" t="s">
        <v>169</v>
      </c>
      <c r="K19" s="429" t="s">
        <v>122</v>
      </c>
      <c r="L19" s="429" t="s">
        <v>162</v>
      </c>
      <c r="M19" s="429" t="s">
        <v>163</v>
      </c>
      <c r="N19" s="429" t="s">
        <v>164</v>
      </c>
      <c r="O19" s="429" t="s">
        <v>165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/>
      <c r="E27" s="168">
        <v>0</v>
      </c>
      <c r="F27" s="167">
        <v>0</v>
      </c>
      <c r="G27" s="326"/>
      <c r="H27" s="326"/>
      <c r="I27" s="326"/>
      <c r="J27" s="326"/>
      <c r="K27" s="158">
        <f>G27+H27+I27+J27</f>
        <v>0</v>
      </c>
      <c r="L27" s="329"/>
      <c r="M27" s="329"/>
      <c r="N27" s="329"/>
      <c r="O27" s="329"/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/>
      <c r="E29" s="164"/>
      <c r="F29" s="164">
        <v>0</v>
      </c>
      <c r="G29" s="326"/>
      <c r="H29" s="326"/>
      <c r="I29" s="326"/>
      <c r="J29" s="326"/>
      <c r="K29" s="158">
        <f>G29+H29+I29+J29</f>
        <v>0</v>
      </c>
      <c r="L29" s="330"/>
      <c r="M29" s="330"/>
      <c r="N29" s="330"/>
      <c r="O29" s="330"/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'[1]ХОРОБРІВ'!$E$42</f>
        <v>0</v>
      </c>
      <c r="E31" s="163">
        <v>0</v>
      </c>
      <c r="F31" s="164">
        <v>0</v>
      </c>
      <c r="G31" s="344">
        <f>'[1]ХОРОБРІВ'!$U$42</f>
        <v>0</v>
      </c>
      <c r="H31" s="344">
        <f>'[1]ХОРОБРІВ'!$AK$42</f>
        <v>0</v>
      </c>
      <c r="I31" s="344">
        <f>'[1]ХОРОБРІВ'!$BA$42</f>
        <v>0</v>
      </c>
      <c r="J31" s="344">
        <f>'[1]ХОРОБРІВ'!$BQ$42</f>
        <v>0</v>
      </c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'[1]ХОРОБРІВ'!$E$187</f>
        <v>0</v>
      </c>
      <c r="E61" s="178">
        <v>0</v>
      </c>
      <c r="F61" s="177">
        <v>0</v>
      </c>
      <c r="G61" s="345">
        <f>'[1]ХОРОБРІВ'!$U$187</f>
        <v>0</v>
      </c>
      <c r="H61" s="345">
        <f>'[1]ХОРОБРІВ'!$AK$187</f>
        <v>0</v>
      </c>
      <c r="I61" s="345">
        <f>'[1]ХОРОБРІВ'!$BA$187</f>
        <v>0</v>
      </c>
      <c r="J61" s="345">
        <f>'[1]ХОРОБРІВ'!$BQ$187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7"/>
      <c r="E101" s="387"/>
      <c r="F101" s="220"/>
      <c r="G101" s="410" t="s">
        <v>185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154</v>
      </c>
      <c r="C103" s="220"/>
      <c r="D103" s="386"/>
      <c r="E103" s="386"/>
      <c r="F103" s="220"/>
      <c r="G103" s="410" t="s">
        <v>186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58">
      <selection activeCell="O96" sqref="O96:R102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3" t="s">
        <v>145</v>
      </c>
      <c r="J1" s="373"/>
      <c r="K1" s="373"/>
      <c r="L1" s="373"/>
      <c r="M1" s="373"/>
      <c r="N1" s="373"/>
    </row>
    <row r="2" spans="8:14" s="234" customFormat="1" ht="27.75" customHeight="1">
      <c r="H2" s="235"/>
      <c r="I2" s="373"/>
      <c r="J2" s="373"/>
      <c r="K2" s="373"/>
      <c r="L2" s="373"/>
      <c r="M2" s="373"/>
      <c r="N2" s="373"/>
    </row>
    <row r="3" spans="8:14" s="234" customFormat="1" ht="3" customHeight="1" hidden="1">
      <c r="H3" s="235"/>
      <c r="I3" s="373"/>
      <c r="J3" s="373"/>
      <c r="K3" s="373"/>
      <c r="L3" s="373"/>
      <c r="M3" s="373"/>
      <c r="N3" s="373"/>
    </row>
    <row r="4" spans="1:16" s="234" customFormat="1" ht="15">
      <c r="A4" s="376" t="s">
        <v>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236"/>
      <c r="O4" s="236"/>
      <c r="P4" s="236"/>
    </row>
    <row r="5" spans="1:16" s="234" customFormat="1" ht="15" customHeight="1">
      <c r="A5" s="378" t="s">
        <v>159</v>
      </c>
      <c r="B5" s="378"/>
      <c r="C5" s="378"/>
      <c r="D5" s="378"/>
      <c r="E5" s="378"/>
      <c r="F5" s="378"/>
      <c r="G5" s="378"/>
      <c r="H5" s="378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6" t="str">
        <f>'Ф.№2 місц.'!A6:R6</f>
        <v>За І півріччя   2022 року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</row>
    <row r="7" s="239" customFormat="1" ht="11.25"/>
    <row r="8" spans="13:14" s="239" customFormat="1" ht="9.75" customHeight="1">
      <c r="M8" s="379" t="s">
        <v>2</v>
      </c>
      <c r="N8" s="379"/>
    </row>
    <row r="9" spans="1:14" s="239" customFormat="1" ht="22.5" customHeight="1">
      <c r="A9" s="240" t="s">
        <v>3</v>
      </c>
      <c r="B9" s="377" t="s">
        <v>143</v>
      </c>
      <c r="C9" s="377"/>
      <c r="D9" s="377"/>
      <c r="E9" s="377"/>
      <c r="F9" s="377"/>
      <c r="G9" s="377"/>
      <c r="H9" s="377"/>
      <c r="I9" s="377"/>
      <c r="J9" s="377"/>
      <c r="K9" s="241" t="s">
        <v>136</v>
      </c>
      <c r="M9" s="380">
        <v>41829167</v>
      </c>
      <c r="N9" s="380"/>
    </row>
    <row r="10" spans="1:14" s="239" customFormat="1" ht="11.25" customHeight="1">
      <c r="A10" s="242" t="s">
        <v>4</v>
      </c>
      <c r="B10" s="375" t="s">
        <v>161</v>
      </c>
      <c r="C10" s="375"/>
      <c r="D10" s="375"/>
      <c r="E10" s="375"/>
      <c r="F10" s="375"/>
      <c r="G10" s="375"/>
      <c r="H10" s="375"/>
      <c r="I10" s="375"/>
      <c r="J10" s="375"/>
      <c r="K10" s="241" t="s">
        <v>137</v>
      </c>
      <c r="M10" s="380"/>
      <c r="N10" s="380"/>
    </row>
    <row r="11" spans="1:14" s="239" customFormat="1" ht="11.25" customHeight="1">
      <c r="A11" s="242" t="s">
        <v>138</v>
      </c>
      <c r="B11" s="375" t="s">
        <v>153</v>
      </c>
      <c r="C11" s="375"/>
      <c r="D11" s="375"/>
      <c r="E11" s="375"/>
      <c r="F11" s="375"/>
      <c r="G11" s="375"/>
      <c r="H11" s="375"/>
      <c r="I11" s="375"/>
      <c r="J11" s="375"/>
      <c r="K11" s="241" t="s">
        <v>139</v>
      </c>
      <c r="M11" s="371"/>
      <c r="N11" s="371"/>
    </row>
    <row r="12" spans="1:14" s="239" customFormat="1" ht="11.25" customHeight="1">
      <c r="A12" s="374" t="s">
        <v>110</v>
      </c>
      <c r="B12" s="374"/>
      <c r="C12" s="243"/>
      <c r="D12" s="244">
        <v>0</v>
      </c>
      <c r="E12" s="363" t="s">
        <v>151</v>
      </c>
      <c r="F12" s="363"/>
      <c r="G12" s="363"/>
      <c r="H12" s="363"/>
      <c r="I12" s="363"/>
      <c r="J12" s="363"/>
      <c r="K12" s="245"/>
      <c r="L12" s="246"/>
      <c r="M12" s="246"/>
      <c r="N12" s="247"/>
    </row>
    <row r="13" spans="1:14" s="239" customFormat="1" ht="11.25">
      <c r="A13" s="365" t="s">
        <v>5</v>
      </c>
      <c r="B13" s="365"/>
      <c r="C13" s="243"/>
      <c r="D13" s="248"/>
      <c r="E13" s="361" t="s">
        <v>151</v>
      </c>
      <c r="F13" s="361"/>
      <c r="G13" s="361"/>
      <c r="H13" s="361"/>
      <c r="I13" s="361"/>
      <c r="J13" s="361"/>
      <c r="K13" s="361"/>
      <c r="L13" s="361"/>
      <c r="M13" s="361"/>
      <c r="N13" s="247"/>
    </row>
    <row r="14" spans="1:14" s="239" customFormat="1" ht="12" customHeight="1">
      <c r="A14" s="365" t="s">
        <v>6</v>
      </c>
      <c r="B14" s="365"/>
      <c r="C14" s="243"/>
      <c r="D14" s="249" t="s">
        <v>144</v>
      </c>
      <c r="E14" s="369" t="s">
        <v>8</v>
      </c>
      <c r="F14" s="369"/>
      <c r="G14" s="369"/>
      <c r="H14" s="369"/>
      <c r="I14" s="369"/>
      <c r="J14" s="369"/>
      <c r="K14" s="369"/>
      <c r="L14" s="369"/>
      <c r="M14" s="369"/>
      <c r="N14" s="247"/>
    </row>
    <row r="15" spans="1:25" s="239" customFormat="1" ht="43.5" customHeight="1">
      <c r="A15" s="365" t="s">
        <v>7</v>
      </c>
      <c r="B15" s="365"/>
      <c r="C15" s="243"/>
      <c r="D15" s="152" t="s">
        <v>172</v>
      </c>
      <c r="E15" s="367" t="str">
        <f>'Ф.№2 місц.'!E15:R15</f>
        <v>Хоробрівська ЗШ І-ІІІст.</v>
      </c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</row>
    <row r="16" s="239" customFormat="1" ht="11.25">
      <c r="A16" s="250" t="s">
        <v>181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2" t="s">
        <v>10</v>
      </c>
      <c r="B18" s="370" t="s">
        <v>119</v>
      </c>
      <c r="C18" s="370" t="s">
        <v>12</v>
      </c>
      <c r="D18" s="370" t="s">
        <v>146</v>
      </c>
      <c r="E18" s="370" t="s">
        <v>131</v>
      </c>
      <c r="F18" s="370" t="s">
        <v>14</v>
      </c>
      <c r="G18" s="370"/>
      <c r="H18" s="370" t="s">
        <v>147</v>
      </c>
      <c r="I18" s="370" t="s">
        <v>122</v>
      </c>
      <c r="J18" s="370" t="s">
        <v>19</v>
      </c>
      <c r="K18" s="370"/>
      <c r="L18" s="370" t="s">
        <v>20</v>
      </c>
      <c r="M18" s="370" t="s">
        <v>21</v>
      </c>
      <c r="N18" s="370"/>
    </row>
    <row r="19" spans="1:14" s="239" customFormat="1" ht="12.75" thickBot="1" thickTop="1">
      <c r="A19" s="372"/>
      <c r="B19" s="370"/>
      <c r="C19" s="370"/>
      <c r="D19" s="370"/>
      <c r="E19" s="370"/>
      <c r="F19" s="370" t="s">
        <v>22</v>
      </c>
      <c r="G19" s="364" t="s">
        <v>23</v>
      </c>
      <c r="H19" s="370"/>
      <c r="I19" s="370"/>
      <c r="J19" s="370" t="s">
        <v>22</v>
      </c>
      <c r="K19" s="364" t="s">
        <v>29</v>
      </c>
      <c r="L19" s="370"/>
      <c r="M19" s="370" t="s">
        <v>22</v>
      </c>
      <c r="N19" s="362" t="s">
        <v>23</v>
      </c>
    </row>
    <row r="20" spans="1:14" s="239" customFormat="1" ht="26.25" customHeight="1" thickBot="1" thickTop="1">
      <c r="A20" s="372"/>
      <c r="B20" s="370"/>
      <c r="C20" s="370"/>
      <c r="D20" s="370"/>
      <c r="E20" s="370"/>
      <c r="F20" s="370"/>
      <c r="G20" s="364"/>
      <c r="H20" s="370"/>
      <c r="I20" s="370"/>
      <c r="J20" s="370"/>
      <c r="K20" s="364"/>
      <c r="L20" s="370"/>
      <c r="M20" s="370"/>
      <c r="N20" s="362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7">
        <f>'[1]ХОРОБРІВ'!$E$178</f>
        <v>0</v>
      </c>
      <c r="E61" s="273">
        <v>0</v>
      </c>
      <c r="F61" s="272">
        <v>0</v>
      </c>
      <c r="G61" s="272">
        <v>0</v>
      </c>
      <c r="H61" s="272">
        <v>0</v>
      </c>
      <c r="I61" s="347">
        <f>'[1]ХОРОБРІВ'!$U$178+'[1]ХОРОБРІВ'!$AK$178+'[1]ХОРОБРІВ'!$BA$178+'[1]ХОРОБРІВ'!$BQ$178</f>
        <v>0</v>
      </c>
      <c r="J61" s="347">
        <f>I61</f>
        <v>0</v>
      </c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'[1]ХОРОБРІВ'!$E$196</f>
        <v>0</v>
      </c>
      <c r="E67" s="278">
        <v>0</v>
      </c>
      <c r="F67" s="277">
        <v>0</v>
      </c>
      <c r="G67" s="277">
        <v>0</v>
      </c>
      <c r="H67" s="277">
        <v>0</v>
      </c>
      <c r="I67" s="347">
        <f>'[1]ХОРОБРІВ'!$U$196+'[1]ХОРОБРІВ'!$AK$196+'[1]ХОРОБРІВ'!$BA$196+'[1]ХОРОБРІВ'!$BQ$196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'[1]ХОРОБРІВ'!$E$197</f>
        <v>0</v>
      </c>
      <c r="E70" s="278">
        <v>0</v>
      </c>
      <c r="F70" s="277">
        <v>0</v>
      </c>
      <c r="G70" s="277">
        <v>0</v>
      </c>
      <c r="H70" s="277">
        <v>0</v>
      </c>
      <c r="I70" s="347">
        <f>'[1]ХОРОБРІВ'!$U$197+'[1]ХОРОБРІВ'!$AK$197+'[1]ХОРОБРІВ'!$BA$197+'[1]ХОРОБРІВ'!$BQ$197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8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  <c r="O96" s="355"/>
      <c r="P96" s="355"/>
      <c r="Q96" s="355"/>
      <c r="R96" s="355"/>
    </row>
    <row r="97" spans="1:18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  <c r="O97" s="355"/>
      <c r="P97" s="355"/>
      <c r="Q97" s="355"/>
      <c r="R97" s="355"/>
    </row>
    <row r="98" spans="1:18" ht="15">
      <c r="A98" s="220" t="s">
        <v>184</v>
      </c>
      <c r="B98" s="134"/>
      <c r="C98" s="220"/>
      <c r="D98" s="387"/>
      <c r="E98" s="387"/>
      <c r="F98" s="220"/>
      <c r="G98" s="382" t="s">
        <v>185</v>
      </c>
      <c r="H98" s="383"/>
      <c r="I98" s="383"/>
      <c r="J98" s="383"/>
      <c r="K98" s="383"/>
      <c r="L98" s="383"/>
      <c r="M98" s="383"/>
      <c r="N98" s="383"/>
      <c r="O98" s="356"/>
      <c r="P98" s="356"/>
      <c r="Q98" s="356"/>
      <c r="R98" s="357"/>
    </row>
    <row r="99" spans="1:18" ht="15">
      <c r="A99" s="134"/>
      <c r="B99" s="220"/>
      <c r="C99" s="220"/>
      <c r="D99" s="381" t="s">
        <v>108</v>
      </c>
      <c r="E99" s="381"/>
      <c r="F99" s="220"/>
      <c r="G99" s="384" t="s">
        <v>109</v>
      </c>
      <c r="H99" s="384"/>
      <c r="I99" s="384"/>
      <c r="J99" s="384"/>
      <c r="K99" s="384"/>
      <c r="L99" s="384"/>
      <c r="M99" s="384"/>
      <c r="N99" s="384"/>
      <c r="O99" s="358"/>
      <c r="P99" s="358"/>
      <c r="Q99" s="359"/>
      <c r="R99" s="357"/>
    </row>
    <row r="100" spans="1:18" ht="15">
      <c r="A100" s="220" t="s">
        <v>154</v>
      </c>
      <c r="B100" s="134"/>
      <c r="C100" s="220"/>
      <c r="D100" s="386"/>
      <c r="E100" s="386"/>
      <c r="F100" s="220"/>
      <c r="G100" s="382" t="s">
        <v>186</v>
      </c>
      <c r="H100" s="383"/>
      <c r="I100" s="383"/>
      <c r="J100" s="383"/>
      <c r="K100" s="383"/>
      <c r="L100" s="383"/>
      <c r="M100" s="383"/>
      <c r="N100" s="383"/>
      <c r="O100" s="356"/>
      <c r="P100" s="356"/>
      <c r="Q100" s="356"/>
      <c r="R100" s="357"/>
    </row>
    <row r="101" spans="1:18" ht="8.25" customHeight="1">
      <c r="A101" s="221"/>
      <c r="B101" s="134"/>
      <c r="C101" s="220"/>
      <c r="D101" s="381" t="s">
        <v>108</v>
      </c>
      <c r="E101" s="381"/>
      <c r="F101" s="134"/>
      <c r="G101" s="385" t="s">
        <v>109</v>
      </c>
      <c r="H101" s="385"/>
      <c r="I101" s="385"/>
      <c r="J101" s="385"/>
      <c r="K101" s="385"/>
      <c r="L101" s="385"/>
      <c r="M101" s="385"/>
      <c r="N101" s="385"/>
      <c r="O101" s="358"/>
      <c r="P101" s="358"/>
      <c r="Q101" s="222"/>
      <c r="R101" s="357"/>
    </row>
    <row r="102" spans="1:18" ht="12.75" customHeight="1">
      <c r="A102" s="234"/>
      <c r="O102" s="357"/>
      <c r="P102" s="357"/>
      <c r="Q102" s="357"/>
      <c r="R102" s="357"/>
    </row>
    <row r="103" ht="15">
      <c r="A103" s="239"/>
    </row>
  </sheetData>
  <sheetProtection formatColumns="0" formatRows="0"/>
  <mergeCells count="44">
    <mergeCell ref="D101:E101"/>
    <mergeCell ref="G98:N98"/>
    <mergeCell ref="G99:N99"/>
    <mergeCell ref="G100:N100"/>
    <mergeCell ref="G101:N101"/>
    <mergeCell ref="D99:E99"/>
    <mergeCell ref="D100:E100"/>
    <mergeCell ref="D98:E98"/>
    <mergeCell ref="F19:F20"/>
    <mergeCell ref="F18:G18"/>
    <mergeCell ref="G19:G20"/>
    <mergeCell ref="N19:N20"/>
    <mergeCell ref="J18:K18"/>
    <mergeCell ref="K19:K20"/>
    <mergeCell ref="M19:M20"/>
    <mergeCell ref="L18:L20"/>
    <mergeCell ref="M18:N18"/>
    <mergeCell ref="A15:B15"/>
    <mergeCell ref="E18:E20"/>
    <mergeCell ref="J19:J20"/>
    <mergeCell ref="E15:Y15"/>
    <mergeCell ref="A18:A20"/>
    <mergeCell ref="B18:B20"/>
    <mergeCell ref="H18:H20"/>
    <mergeCell ref="I18:I20"/>
    <mergeCell ref="C18:C20"/>
    <mergeCell ref="D18:D20"/>
    <mergeCell ref="B11:J11"/>
    <mergeCell ref="A13:B13"/>
    <mergeCell ref="E13:M13"/>
    <mergeCell ref="A14:B14"/>
    <mergeCell ref="E14:M14"/>
    <mergeCell ref="M11:N11"/>
    <mergeCell ref="E12:J12"/>
    <mergeCell ref="A6:R6"/>
    <mergeCell ref="I1:N3"/>
    <mergeCell ref="A12:B12"/>
    <mergeCell ref="B10:J10"/>
    <mergeCell ref="A4:M4"/>
    <mergeCell ref="B9:J9"/>
    <mergeCell ref="A5:H5"/>
    <mergeCell ref="M8:N8"/>
    <mergeCell ref="M9:N9"/>
    <mergeCell ref="M10:N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14">
      <selection activeCell="K41" sqref="K41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400" t="s">
        <v>0</v>
      </c>
      <c r="K1" s="400"/>
      <c r="L1" s="400"/>
      <c r="M1" s="400"/>
      <c r="N1" s="400"/>
      <c r="O1" s="400"/>
      <c r="P1" s="400"/>
      <c r="Q1" s="400"/>
      <c r="R1" s="400"/>
    </row>
    <row r="2" spans="10:18" s="1" customFormat="1" ht="16.5" customHeight="1">
      <c r="J2" s="400"/>
      <c r="K2" s="400"/>
      <c r="L2" s="400"/>
      <c r="M2" s="400"/>
      <c r="N2" s="400"/>
      <c r="O2" s="400"/>
      <c r="P2" s="400"/>
      <c r="Q2" s="400"/>
      <c r="R2" s="400"/>
    </row>
    <row r="3" spans="1:18" s="1" customFormat="1" ht="15">
      <c r="A3" s="401" t="s">
        <v>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1:19" s="1" customFormat="1" ht="15">
      <c r="A4" s="403" t="s">
        <v>155</v>
      </c>
      <c r="B4" s="403"/>
      <c r="C4" s="403"/>
      <c r="D4" s="403"/>
      <c r="E4" s="403"/>
      <c r="F4" s="403"/>
      <c r="G4" s="403"/>
      <c r="H4" s="403"/>
      <c r="I4" s="403"/>
      <c r="J4" s="403"/>
      <c r="K4" s="2" t="s">
        <v>156</v>
      </c>
      <c r="L4" s="3"/>
      <c r="M4" s="3"/>
      <c r="N4" s="4" t="s">
        <v>151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66" t="str">
        <f>'Ф.№2 місц.'!A6:R6</f>
        <v>За І півріччя   2022 року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</row>
    <row r="7" s="7" customFormat="1" ht="2.25" customHeight="1" hidden="1"/>
    <row r="8" spans="17:18" s="7" customFormat="1" ht="9" customHeight="1">
      <c r="Q8" s="404" t="s">
        <v>2</v>
      </c>
      <c r="R8" s="404"/>
    </row>
    <row r="9" spans="1:18" s="7" customFormat="1" ht="15" customHeight="1">
      <c r="A9" s="8" t="s">
        <v>3</v>
      </c>
      <c r="B9" s="405" t="s">
        <v>143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394" t="s">
        <v>136</v>
      </c>
      <c r="N9" s="394"/>
      <c r="O9" s="9"/>
      <c r="Q9" s="402">
        <v>41829167</v>
      </c>
      <c r="R9" s="402"/>
    </row>
    <row r="10" spans="1:18" s="7" customFormat="1" ht="11.25" customHeight="1">
      <c r="A10" s="10" t="s">
        <v>4</v>
      </c>
      <c r="B10" s="396" t="s">
        <v>152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4" t="s">
        <v>137</v>
      </c>
      <c r="N10" s="394"/>
      <c r="O10" s="11"/>
      <c r="Q10" s="391"/>
      <c r="R10" s="391"/>
    </row>
    <row r="11" spans="1:18" s="7" customFormat="1" ht="11.25" customHeight="1">
      <c r="A11" s="10" t="e">
        <f>#REF!</f>
        <v>#REF!</v>
      </c>
      <c r="B11" s="396" t="s">
        <v>153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407" t="s">
        <v>139</v>
      </c>
      <c r="N11" s="407"/>
      <c r="O11" s="11"/>
      <c r="Q11" s="391"/>
      <c r="R11" s="391"/>
    </row>
    <row r="12" spans="1:18" s="7" customFormat="1" ht="11.25" customHeight="1">
      <c r="A12" s="397" t="s">
        <v>110</v>
      </c>
      <c r="B12" s="397"/>
      <c r="C12" s="397"/>
      <c r="D12" s="397"/>
      <c r="E12" s="399">
        <v>0</v>
      </c>
      <c r="F12" s="399"/>
      <c r="G12" s="368" t="s">
        <v>151</v>
      </c>
      <c r="H12" s="368"/>
      <c r="I12" s="368"/>
      <c r="J12" s="368"/>
      <c r="K12" s="368"/>
      <c r="L12" s="368"/>
      <c r="M12" s="368"/>
      <c r="N12" s="368"/>
      <c r="O12" s="368"/>
      <c r="P12" s="12"/>
      <c r="Q12" s="12"/>
      <c r="R12" s="13"/>
    </row>
    <row r="13" spans="1:18" s="7" customFormat="1" ht="11.25">
      <c r="A13" s="397" t="s">
        <v>5</v>
      </c>
      <c r="B13" s="397"/>
      <c r="C13" s="397"/>
      <c r="D13" s="397"/>
      <c r="E13" s="406"/>
      <c r="F13" s="406"/>
      <c r="G13" s="395" t="s">
        <v>151</v>
      </c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</row>
    <row r="14" spans="1:18" s="7" customFormat="1" ht="15" customHeight="1">
      <c r="A14" s="397" t="s">
        <v>6</v>
      </c>
      <c r="B14" s="397"/>
      <c r="C14" s="397"/>
      <c r="D14" s="397"/>
      <c r="E14" s="408" t="s">
        <v>144</v>
      </c>
      <c r="F14" s="408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</row>
    <row r="15" spans="1:27" s="7" customFormat="1" ht="44.25" customHeight="1">
      <c r="A15" s="397" t="s">
        <v>7</v>
      </c>
      <c r="B15" s="397"/>
      <c r="C15" s="397"/>
      <c r="D15" s="397"/>
      <c r="E15" s="406" t="s">
        <v>8</v>
      </c>
      <c r="F15" s="406"/>
      <c r="G15" s="388" t="str">
        <f>'[1]ХОРОБРІВ'!$C$2</f>
        <v>Хоробрівська ЗШ І-ІІІст.</v>
      </c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90"/>
      <c r="U15" s="353"/>
      <c r="V15" s="353"/>
      <c r="W15" s="353"/>
      <c r="X15" s="353"/>
      <c r="Y15" s="353"/>
      <c r="Z15" s="353"/>
      <c r="AA15" s="354"/>
    </row>
    <row r="16" s="7" customFormat="1" ht="11.25">
      <c r="A16" s="14" t="s">
        <v>182</v>
      </c>
    </row>
    <row r="17" s="7" customFormat="1" ht="10.5" customHeight="1" thickBot="1">
      <c r="A17" s="15" t="s">
        <v>9</v>
      </c>
    </row>
    <row r="18" spans="1:18" ht="24" customHeight="1" thickBot="1" thickTop="1">
      <c r="A18" s="398" t="s">
        <v>10</v>
      </c>
      <c r="B18" s="398" t="s">
        <v>11</v>
      </c>
      <c r="C18" s="398" t="s">
        <v>12</v>
      </c>
      <c r="D18" s="398" t="s">
        <v>13</v>
      </c>
      <c r="E18" s="398" t="s">
        <v>14</v>
      </c>
      <c r="F18" s="398"/>
      <c r="G18" s="398" t="s">
        <v>15</v>
      </c>
      <c r="H18" s="398" t="s">
        <v>16</v>
      </c>
      <c r="I18" s="398" t="s">
        <v>17</v>
      </c>
      <c r="J18" s="398" t="s">
        <v>18</v>
      </c>
      <c r="K18" s="398" t="s">
        <v>19</v>
      </c>
      <c r="L18" s="398"/>
      <c r="M18" s="398"/>
      <c r="N18" s="398"/>
      <c r="O18" s="398" t="s">
        <v>20</v>
      </c>
      <c r="P18" s="398"/>
      <c r="Q18" s="398" t="s">
        <v>21</v>
      </c>
      <c r="R18" s="398"/>
    </row>
    <row r="19" spans="1:18" ht="17.25" customHeight="1" thickBot="1" thickTop="1">
      <c r="A19" s="398"/>
      <c r="B19" s="398"/>
      <c r="C19" s="398"/>
      <c r="D19" s="398"/>
      <c r="E19" s="398" t="s">
        <v>22</v>
      </c>
      <c r="F19" s="393" t="s">
        <v>23</v>
      </c>
      <c r="G19" s="398"/>
      <c r="H19" s="398"/>
      <c r="I19" s="398"/>
      <c r="J19" s="398"/>
      <c r="K19" s="398" t="s">
        <v>22</v>
      </c>
      <c r="L19" s="398" t="s">
        <v>24</v>
      </c>
      <c r="M19" s="398"/>
      <c r="N19" s="398"/>
      <c r="O19" s="398" t="s">
        <v>22</v>
      </c>
      <c r="P19" s="392" t="s">
        <v>25</v>
      </c>
      <c r="Q19" s="398"/>
      <c r="R19" s="398"/>
    </row>
    <row r="20" spans="1:18" ht="31.5" customHeight="1" thickBot="1" thickTop="1">
      <c r="A20" s="398"/>
      <c r="B20" s="398"/>
      <c r="C20" s="398"/>
      <c r="D20" s="398"/>
      <c r="E20" s="398"/>
      <c r="F20" s="393"/>
      <c r="G20" s="398"/>
      <c r="H20" s="398"/>
      <c r="I20" s="398"/>
      <c r="J20" s="398"/>
      <c r="K20" s="398"/>
      <c r="L20" s="393" t="s">
        <v>26</v>
      </c>
      <c r="M20" s="393" t="s">
        <v>27</v>
      </c>
      <c r="N20" s="393"/>
      <c r="O20" s="398"/>
      <c r="P20" s="392"/>
      <c r="Q20" s="392" t="s">
        <v>22</v>
      </c>
      <c r="R20" s="393" t="s">
        <v>28</v>
      </c>
    </row>
    <row r="21" spans="1:18" ht="51.75" customHeight="1" thickBot="1" thickTop="1">
      <c r="A21" s="398"/>
      <c r="B21" s="398"/>
      <c r="C21" s="398"/>
      <c r="D21" s="398"/>
      <c r="E21" s="398"/>
      <c r="F21" s="393"/>
      <c r="G21" s="398"/>
      <c r="H21" s="398"/>
      <c r="I21" s="398"/>
      <c r="J21" s="398"/>
      <c r="K21" s="398"/>
      <c r="L21" s="393"/>
      <c r="M21" s="16" t="s">
        <v>22</v>
      </c>
      <c r="N21" s="18" t="s">
        <v>29</v>
      </c>
      <c r="O21" s="398"/>
      <c r="P21" s="392"/>
      <c r="Q21" s="392"/>
      <c r="R21" s="393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7294</v>
      </c>
      <c r="E23" s="24">
        <v>9241.38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7294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10234.329999999998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7294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7294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6301.05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6301.05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6301.05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6301.05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6301.05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6301.05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f>K39</f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6301.05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6301.05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5" t="s">
        <v>170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5" t="s">
        <v>171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20" t="s">
        <v>184</v>
      </c>
      <c r="B102" s="134"/>
      <c r="C102" s="220"/>
      <c r="D102" s="387"/>
      <c r="E102" s="387"/>
      <c r="F102" s="220"/>
      <c r="G102" s="410" t="s">
        <v>185</v>
      </c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</row>
    <row r="103" spans="1:17" ht="12" customHeight="1">
      <c r="A103" s="134"/>
      <c r="B103" s="220"/>
      <c r="C103" s="220"/>
      <c r="D103" s="381" t="s">
        <v>108</v>
      </c>
      <c r="E103" s="381"/>
      <c r="F103" s="220"/>
      <c r="G103" s="409" t="s">
        <v>109</v>
      </c>
      <c r="H103" s="409"/>
      <c r="I103" s="409"/>
      <c r="J103" s="409"/>
      <c r="K103" s="409"/>
      <c r="L103" s="409"/>
      <c r="M103" s="409"/>
      <c r="N103" s="409"/>
      <c r="O103" s="409"/>
      <c r="P103" s="409"/>
      <c r="Q103" s="134"/>
    </row>
    <row r="104" spans="1:17" ht="15" customHeight="1">
      <c r="A104" s="220" t="s">
        <v>154</v>
      </c>
      <c r="B104" s="134"/>
      <c r="C104" s="220"/>
      <c r="D104" s="386"/>
      <c r="E104" s="386"/>
      <c r="F104" s="220"/>
      <c r="G104" s="410" t="s">
        <v>186</v>
      </c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</row>
    <row r="105" spans="1:17" ht="15">
      <c r="A105" s="221"/>
      <c r="B105" s="134"/>
      <c r="C105" s="220"/>
      <c r="D105" s="381" t="s">
        <v>108</v>
      </c>
      <c r="E105" s="381"/>
      <c r="F105" s="134"/>
      <c r="G105" s="409" t="s">
        <v>109</v>
      </c>
      <c r="H105" s="409"/>
      <c r="I105" s="409"/>
      <c r="J105" s="409"/>
      <c r="K105" s="409"/>
      <c r="L105" s="409"/>
      <c r="M105" s="409"/>
      <c r="N105" s="409"/>
      <c r="O105" s="409"/>
      <c r="P105" s="409"/>
      <c r="Q105" s="222"/>
    </row>
    <row r="106" ht="15">
      <c r="A106" s="7"/>
    </row>
  </sheetData>
  <sheetProtection formatColumns="0" formatRows="0"/>
  <mergeCells count="56">
    <mergeCell ref="D105:E105"/>
    <mergeCell ref="G105:P105"/>
    <mergeCell ref="G102:Q102"/>
    <mergeCell ref="D103:E103"/>
    <mergeCell ref="G103:P103"/>
    <mergeCell ref="D104:E104"/>
    <mergeCell ref="G104:Q104"/>
    <mergeCell ref="D102:E102"/>
    <mergeCell ref="B18:B21"/>
    <mergeCell ref="O18:P18"/>
    <mergeCell ref="I18:I21"/>
    <mergeCell ref="P19:P21"/>
    <mergeCell ref="M20:N20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A15:D15"/>
    <mergeCell ref="A14:D14"/>
    <mergeCell ref="A13:D13"/>
    <mergeCell ref="L20:L21"/>
    <mergeCell ref="E15:F15"/>
    <mergeCell ref="E13:F13"/>
    <mergeCell ref="E18:F18"/>
    <mergeCell ref="F19:F21"/>
    <mergeCell ref="G18:G21"/>
    <mergeCell ref="E19:E21"/>
    <mergeCell ref="H18:H21"/>
    <mergeCell ref="J1:R2"/>
    <mergeCell ref="A3:R3"/>
    <mergeCell ref="Q9:R9"/>
    <mergeCell ref="A4:J4"/>
    <mergeCell ref="A6:W6"/>
    <mergeCell ref="M9:N9"/>
    <mergeCell ref="Q8:R8"/>
    <mergeCell ref="B9:L9"/>
    <mergeCell ref="Q18:R19"/>
    <mergeCell ref="L19:N19"/>
    <mergeCell ref="K18:N18"/>
    <mergeCell ref="J18:J21"/>
    <mergeCell ref="K19:K21"/>
    <mergeCell ref="G15:T15"/>
    <mergeCell ref="Q10:R10"/>
    <mergeCell ref="Q20:Q21"/>
    <mergeCell ref="R20:R21"/>
    <mergeCell ref="M10:N10"/>
    <mergeCell ref="G13:R13"/>
    <mergeCell ref="B10:L10"/>
    <mergeCell ref="A12:D12"/>
    <mergeCell ref="A18:A21"/>
    <mergeCell ref="E12:F12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411" t="s">
        <v>117</v>
      </c>
      <c r="J1" s="411"/>
      <c r="K1" s="411"/>
      <c r="L1" s="411"/>
      <c r="M1" s="411"/>
      <c r="N1" s="69"/>
    </row>
    <row r="2" spans="7:14" s="68" customFormat="1" ht="29.25" customHeight="1">
      <c r="G2" s="69"/>
      <c r="H2" s="69"/>
      <c r="I2" s="411"/>
      <c r="J2" s="411"/>
      <c r="K2" s="411"/>
      <c r="L2" s="411"/>
      <c r="M2" s="411"/>
      <c r="N2" s="69"/>
    </row>
    <row r="3" spans="1:14" s="68" customFormat="1" ht="15">
      <c r="A3" s="412" t="s">
        <v>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69"/>
    </row>
    <row r="4" spans="1:17" s="68" customFormat="1" ht="15">
      <c r="A4" s="412" t="s">
        <v>118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70"/>
      <c r="O4" s="70"/>
      <c r="P4" s="70"/>
      <c r="Q4" s="70"/>
    </row>
    <row r="5" spans="1:17" s="68" customFormat="1" ht="13.5" customHeight="1">
      <c r="A5" s="413" t="s">
        <v>157</v>
      </c>
      <c r="B5" s="413"/>
      <c r="C5" s="413"/>
      <c r="D5" s="71" t="s">
        <v>158</v>
      </c>
      <c r="E5" s="70" t="s">
        <v>151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66" t="str">
        <f>'Ф.№2 місц.'!A6:R6</f>
        <v>За І півріччя   2022 року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</row>
    <row r="7" s="73" customFormat="1" ht="4.5" customHeight="1" hidden="1"/>
    <row r="8" spans="13:14" s="73" customFormat="1" ht="9" customHeight="1">
      <c r="M8" s="414" t="s">
        <v>2</v>
      </c>
      <c r="N8" s="414"/>
    </row>
    <row r="9" spans="1:15" s="73" customFormat="1" ht="12">
      <c r="A9" s="43" t="s">
        <v>3</v>
      </c>
      <c r="B9" s="415" t="s">
        <v>143</v>
      </c>
      <c r="C9" s="415"/>
      <c r="D9" s="415"/>
      <c r="E9" s="415"/>
      <c r="F9" s="415"/>
      <c r="G9" s="415"/>
      <c r="H9" s="415"/>
      <c r="I9" s="415"/>
      <c r="J9" s="415"/>
      <c r="K9" s="74" t="s">
        <v>136</v>
      </c>
      <c r="M9" s="402">
        <v>41829167</v>
      </c>
      <c r="N9" s="402"/>
      <c r="O9" s="75"/>
    </row>
    <row r="10" spans="1:15" s="73" customFormat="1" ht="11.25" customHeight="1">
      <c r="A10" s="76" t="s">
        <v>4</v>
      </c>
      <c r="B10" s="416" t="s">
        <v>152</v>
      </c>
      <c r="C10" s="416"/>
      <c r="D10" s="416"/>
      <c r="E10" s="416"/>
      <c r="F10" s="416"/>
      <c r="G10" s="416"/>
      <c r="H10" s="416"/>
      <c r="I10" s="416"/>
      <c r="J10" s="416"/>
      <c r="K10" s="74" t="s">
        <v>137</v>
      </c>
      <c r="M10" s="417"/>
      <c r="N10" s="417"/>
      <c r="O10" s="76"/>
    </row>
    <row r="11" spans="1:15" s="73" customFormat="1" ht="11.25" customHeight="1">
      <c r="A11" s="76" t="e">
        <v>#REF!</v>
      </c>
      <c r="B11" s="416" t="s">
        <v>153</v>
      </c>
      <c r="C11" s="416"/>
      <c r="D11" s="416"/>
      <c r="E11" s="416"/>
      <c r="F11" s="416"/>
      <c r="G11" s="416"/>
      <c r="H11" s="416"/>
      <c r="I11" s="416"/>
      <c r="J11" s="416"/>
      <c r="K11" s="74" t="s">
        <v>139</v>
      </c>
      <c r="M11" s="417"/>
      <c r="N11" s="417"/>
      <c r="O11" s="76"/>
    </row>
    <row r="12" spans="1:15" s="73" customFormat="1" ht="12">
      <c r="A12" s="418" t="s">
        <v>110</v>
      </c>
      <c r="B12" s="418"/>
      <c r="C12" s="418"/>
      <c r="D12" s="77"/>
      <c r="E12" s="419" t="s">
        <v>151</v>
      </c>
      <c r="F12" s="419"/>
      <c r="G12" s="419"/>
      <c r="H12" s="419"/>
      <c r="I12" s="419"/>
      <c r="J12" s="419"/>
      <c r="K12" s="78"/>
      <c r="L12" s="79"/>
      <c r="M12" s="79"/>
      <c r="N12" s="80"/>
      <c r="O12" s="75"/>
    </row>
    <row r="13" spans="1:15" s="73" customFormat="1" ht="11.25">
      <c r="A13" s="418" t="s">
        <v>5</v>
      </c>
      <c r="B13" s="418"/>
      <c r="C13" s="418"/>
      <c r="D13" s="81" t="s">
        <v>8</v>
      </c>
      <c r="E13" s="420" t="s">
        <v>8</v>
      </c>
      <c r="F13" s="420"/>
      <c r="G13" s="420"/>
      <c r="H13" s="420"/>
      <c r="I13" s="420"/>
      <c r="J13" s="420"/>
      <c r="K13" s="420"/>
      <c r="L13" s="420"/>
      <c r="M13" s="420"/>
      <c r="N13" s="82"/>
      <c r="O13" s="75"/>
    </row>
    <row r="14" spans="1:15" s="73" customFormat="1" ht="11.25">
      <c r="A14" s="418" t="s">
        <v>6</v>
      </c>
      <c r="B14" s="418"/>
      <c r="C14" s="418"/>
      <c r="D14" s="230" t="s">
        <v>144</v>
      </c>
      <c r="E14" s="419"/>
      <c r="F14" s="419"/>
      <c r="G14" s="419"/>
      <c r="H14" s="419"/>
      <c r="I14" s="419"/>
      <c r="J14" s="419"/>
      <c r="K14" s="419"/>
      <c r="L14" s="419"/>
      <c r="M14" s="419"/>
      <c r="N14" s="82"/>
      <c r="O14" s="75"/>
    </row>
    <row r="15" spans="1:25" s="73" customFormat="1" ht="30.75" customHeight="1">
      <c r="A15" s="418" t="s">
        <v>7</v>
      </c>
      <c r="B15" s="418"/>
      <c r="C15" s="418"/>
      <c r="D15" s="81" t="s">
        <v>8</v>
      </c>
      <c r="E15" s="367" t="str">
        <f>'Ф.№2 місц.'!E15:R15</f>
        <v>Хоробрівська ЗШ І-ІІІст.</v>
      </c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</row>
    <row r="16" s="73" customFormat="1" ht="11.25">
      <c r="A16" s="83" t="s">
        <v>182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421" t="s">
        <v>10</v>
      </c>
      <c r="B18" s="421" t="s">
        <v>119</v>
      </c>
      <c r="C18" s="421" t="s">
        <v>12</v>
      </c>
      <c r="D18" s="421" t="s">
        <v>120</v>
      </c>
      <c r="E18" s="421" t="s">
        <v>14</v>
      </c>
      <c r="F18" s="421"/>
      <c r="G18" s="421" t="s">
        <v>15</v>
      </c>
      <c r="H18" s="421" t="s">
        <v>121</v>
      </c>
      <c r="I18" s="421" t="s">
        <v>122</v>
      </c>
      <c r="J18" s="421" t="s">
        <v>19</v>
      </c>
      <c r="K18" s="421"/>
      <c r="L18" s="421" t="s">
        <v>20</v>
      </c>
      <c r="M18" s="422" t="s">
        <v>21</v>
      </c>
      <c r="N18" s="422"/>
    </row>
    <row r="19" spans="1:14" s="73" customFormat="1" ht="16.5" customHeight="1" thickBot="1" thickTop="1">
      <c r="A19" s="421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2"/>
      <c r="N19" s="422"/>
    </row>
    <row r="20" spans="1:14" s="73" customFormat="1" ht="36.75" customHeight="1" thickBot="1" thickTop="1">
      <c r="A20" s="421"/>
      <c r="B20" s="421"/>
      <c r="C20" s="421"/>
      <c r="D20" s="421"/>
      <c r="E20" s="84" t="s">
        <v>22</v>
      </c>
      <c r="F20" s="85" t="s">
        <v>23</v>
      </c>
      <c r="G20" s="421"/>
      <c r="H20" s="421"/>
      <c r="I20" s="421"/>
      <c r="J20" s="84" t="s">
        <v>22</v>
      </c>
      <c r="K20" s="85" t="s">
        <v>123</v>
      </c>
      <c r="L20" s="421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44294</v>
      </c>
      <c r="E22" s="91">
        <v>0</v>
      </c>
      <c r="F22" s="91">
        <v>0</v>
      </c>
      <c r="G22" s="91">
        <v>0</v>
      </c>
      <c r="H22" s="91">
        <v>0</v>
      </c>
      <c r="I22" s="91">
        <f>SUM(I23:I26)</f>
        <v>44294</v>
      </c>
      <c r="J22" s="92" t="s">
        <v>30</v>
      </c>
      <c r="K22" s="92" t="s">
        <v>30</v>
      </c>
      <c r="L22" s="92" t="s">
        <v>30</v>
      </c>
      <c r="M22" s="90">
        <f>E22-F22-G22+I22-J28-K28</f>
        <v>0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>
        <v>44294</v>
      </c>
      <c r="E23" s="92" t="s">
        <v>30</v>
      </c>
      <c r="F23" s="92" t="s">
        <v>30</v>
      </c>
      <c r="G23" s="92" t="s">
        <v>30</v>
      </c>
      <c r="H23" s="92" t="s">
        <v>30</v>
      </c>
      <c r="I23" s="94">
        <v>44294</v>
      </c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44294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44294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44294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44294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SUM(D37:D43)+D50+D48</f>
        <v>44294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SUM(J37:J43)+J50+J48</f>
        <v>44294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>
        <v>44044</v>
      </c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>
        <v>44044</v>
      </c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v>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>
        <v>0</v>
      </c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/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>
        <v>0</v>
      </c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5" t="s">
        <v>170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5" t="s">
        <v>171</v>
      </c>
      <c r="B48" s="84">
        <v>2275</v>
      </c>
      <c r="C48" s="84">
        <v>260</v>
      </c>
      <c r="D48" s="94">
        <v>250</v>
      </c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>
        <v>250</v>
      </c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8" ht="15">
      <c r="A101" s="220" t="s">
        <v>184</v>
      </c>
      <c r="B101" s="134"/>
      <c r="C101" s="220"/>
      <c r="D101" s="387"/>
      <c r="E101" s="387"/>
      <c r="F101" s="220"/>
      <c r="G101" s="382" t="s">
        <v>185</v>
      </c>
      <c r="H101" s="383"/>
      <c r="I101" s="383"/>
      <c r="J101" s="383"/>
      <c r="K101" s="383"/>
      <c r="L101" s="383"/>
      <c r="M101" s="383"/>
      <c r="N101" s="383"/>
      <c r="O101" s="356"/>
      <c r="P101" s="356"/>
      <c r="Q101" s="356"/>
      <c r="R101" s="360"/>
    </row>
    <row r="102" spans="1:18" ht="12.75" customHeight="1">
      <c r="A102" s="134"/>
      <c r="B102" s="220"/>
      <c r="C102" s="220"/>
      <c r="D102" s="381" t="s">
        <v>108</v>
      </c>
      <c r="E102" s="381"/>
      <c r="F102" s="220"/>
      <c r="G102" s="384" t="s">
        <v>109</v>
      </c>
      <c r="H102" s="384"/>
      <c r="I102" s="384"/>
      <c r="J102" s="384"/>
      <c r="K102" s="384"/>
      <c r="L102" s="384"/>
      <c r="M102" s="384"/>
      <c r="N102" s="384"/>
      <c r="O102" s="358"/>
      <c r="P102" s="358"/>
      <c r="Q102" s="359"/>
      <c r="R102" s="360"/>
    </row>
    <row r="103" spans="1:18" ht="15">
      <c r="A103" s="220" t="s">
        <v>154</v>
      </c>
      <c r="B103" s="134"/>
      <c r="C103" s="220"/>
      <c r="D103" s="386"/>
      <c r="E103" s="386"/>
      <c r="F103" s="220"/>
      <c r="G103" s="382" t="s">
        <v>186</v>
      </c>
      <c r="H103" s="383"/>
      <c r="I103" s="383"/>
      <c r="J103" s="383"/>
      <c r="K103" s="383"/>
      <c r="L103" s="383"/>
      <c r="M103" s="383"/>
      <c r="N103" s="383"/>
      <c r="O103" s="356"/>
      <c r="P103" s="356"/>
      <c r="Q103" s="356"/>
      <c r="R103" s="360"/>
    </row>
    <row r="104" spans="1:18" ht="12" customHeight="1">
      <c r="A104" s="221"/>
      <c r="B104" s="134"/>
      <c r="C104" s="220"/>
      <c r="D104" s="381" t="s">
        <v>108</v>
      </c>
      <c r="E104" s="381"/>
      <c r="F104" s="134"/>
      <c r="G104" s="385" t="s">
        <v>109</v>
      </c>
      <c r="H104" s="385"/>
      <c r="I104" s="385"/>
      <c r="J104" s="385"/>
      <c r="K104" s="385"/>
      <c r="L104" s="385"/>
      <c r="M104" s="385"/>
      <c r="N104" s="385"/>
      <c r="O104" s="358"/>
      <c r="P104" s="358"/>
      <c r="Q104" s="222"/>
      <c r="R104" s="360"/>
    </row>
    <row r="105" spans="1:18" ht="15">
      <c r="A105" s="221"/>
      <c r="O105" s="360"/>
      <c r="P105" s="360"/>
      <c r="Q105" s="360"/>
      <c r="R105" s="360"/>
    </row>
    <row r="106" ht="12.75">
      <c r="A106" s="73"/>
    </row>
  </sheetData>
  <mergeCells count="39">
    <mergeCell ref="D102:E102"/>
    <mergeCell ref="D103:E103"/>
    <mergeCell ref="G101:N101"/>
    <mergeCell ref="G102:N102"/>
    <mergeCell ref="G103:N103"/>
    <mergeCell ref="D104:E104"/>
    <mergeCell ref="G104:N104"/>
    <mergeCell ref="J18:K19"/>
    <mergeCell ref="L18:L20"/>
    <mergeCell ref="M18:N19"/>
    <mergeCell ref="E18:F19"/>
    <mergeCell ref="G18:G20"/>
    <mergeCell ref="H18:H20"/>
    <mergeCell ref="I18:I20"/>
    <mergeCell ref="D101:E101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A7" sqref="A7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66" t="s">
        <v>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136"/>
      <c r="T4" s="136"/>
      <c r="U4" s="136"/>
      <c r="V4" s="136"/>
    </row>
    <row r="5" spans="1:22" s="134" customFormat="1" ht="15">
      <c r="A5" s="431" t="s">
        <v>149</v>
      </c>
      <c r="B5" s="431"/>
      <c r="C5" s="431"/>
      <c r="D5" s="431"/>
      <c r="E5" s="431"/>
      <c r="F5" s="431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6" t="s">
        <v>187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143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152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153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151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151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144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172</v>
      </c>
      <c r="E15" s="388" t="str">
        <f>'[1]ХОРОБРІВ'!$C$2</f>
        <v>Хоробрівська ЗШ І-ІІІст.</v>
      </c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90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166</v>
      </c>
      <c r="H19" s="429" t="s">
        <v>167</v>
      </c>
      <c r="I19" s="429" t="s">
        <v>168</v>
      </c>
      <c r="J19" s="429" t="s">
        <v>169</v>
      </c>
      <c r="K19" s="429" t="s">
        <v>122</v>
      </c>
      <c r="L19" s="429" t="s">
        <v>162</v>
      </c>
      <c r="M19" s="429" t="s">
        <v>163</v>
      </c>
      <c r="N19" s="429" t="s">
        <v>164</v>
      </c>
      <c r="O19" s="429" t="s">
        <v>165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1742350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271113.11</v>
      </c>
      <c r="H23" s="158">
        <f t="shared" si="0"/>
        <v>208795.01000000004</v>
      </c>
      <c r="I23" s="158">
        <f t="shared" si="0"/>
        <v>0</v>
      </c>
      <c r="J23" s="158">
        <f t="shared" si="0"/>
        <v>0</v>
      </c>
      <c r="K23" s="158">
        <f t="shared" si="0"/>
        <v>479908.12</v>
      </c>
      <c r="L23" s="158">
        <f t="shared" si="0"/>
        <v>271113.11</v>
      </c>
      <c r="M23" s="158">
        <f t="shared" si="0"/>
        <v>207893.45</v>
      </c>
      <c r="N23" s="158">
        <f t="shared" si="0"/>
        <v>0</v>
      </c>
      <c r="O23" s="158">
        <f t="shared" si="0"/>
        <v>0</v>
      </c>
      <c r="P23" s="158">
        <f t="shared" si="0"/>
        <v>479006.56000000006</v>
      </c>
      <c r="Q23" s="158">
        <f t="shared" si="0"/>
        <v>0</v>
      </c>
      <c r="R23" s="158">
        <f t="shared" si="0"/>
        <v>901.5600000000013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1742350</v>
      </c>
      <c r="E24" s="158">
        <v>0</v>
      </c>
      <c r="F24" s="158">
        <f aca="true" t="shared" si="1" ref="F24:R24">F25+F30+F47+F50+F54+F58</f>
        <v>0</v>
      </c>
      <c r="G24" s="158">
        <f t="shared" si="1"/>
        <v>271113.11</v>
      </c>
      <c r="H24" s="158">
        <f t="shared" si="1"/>
        <v>208795.01000000004</v>
      </c>
      <c r="I24" s="158">
        <f t="shared" si="1"/>
        <v>0</v>
      </c>
      <c r="J24" s="158">
        <f t="shared" si="1"/>
        <v>0</v>
      </c>
      <c r="K24" s="158">
        <f t="shared" si="1"/>
        <v>479908.12</v>
      </c>
      <c r="L24" s="158">
        <f t="shared" si="1"/>
        <v>271113.11</v>
      </c>
      <c r="M24" s="158">
        <f t="shared" si="1"/>
        <v>207893.45</v>
      </c>
      <c r="N24" s="158">
        <f t="shared" si="1"/>
        <v>0</v>
      </c>
      <c r="O24" s="158">
        <f t="shared" si="1"/>
        <v>0</v>
      </c>
      <c r="P24" s="158">
        <f t="shared" si="1"/>
        <v>479006.56000000006</v>
      </c>
      <c r="Q24" s="158">
        <f t="shared" si="1"/>
        <v>0</v>
      </c>
      <c r="R24" s="158">
        <f t="shared" si="1"/>
        <v>901.5600000000013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1185320</v>
      </c>
      <c r="E25" s="158">
        <v>0</v>
      </c>
      <c r="F25" s="158">
        <f aca="true" t="shared" si="2" ref="F25:R25">F26+F29</f>
        <v>0</v>
      </c>
      <c r="G25" s="158">
        <f t="shared" si="2"/>
        <v>247603.5</v>
      </c>
      <c r="H25" s="158">
        <f t="shared" si="2"/>
        <v>180104.59000000003</v>
      </c>
      <c r="I25" s="158">
        <f t="shared" si="2"/>
        <v>0</v>
      </c>
      <c r="J25" s="158">
        <f t="shared" si="2"/>
        <v>0</v>
      </c>
      <c r="K25" s="158">
        <f t="shared" si="2"/>
        <v>427708.09</v>
      </c>
      <c r="L25" s="158">
        <f t="shared" si="2"/>
        <v>247603.5</v>
      </c>
      <c r="M25" s="158">
        <f t="shared" si="2"/>
        <v>180104.59000000003</v>
      </c>
      <c r="N25" s="158">
        <f t="shared" si="2"/>
        <v>0</v>
      </c>
      <c r="O25" s="158">
        <f t="shared" si="2"/>
        <v>0</v>
      </c>
      <c r="P25" s="158">
        <f t="shared" si="2"/>
        <v>427708.09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971570</v>
      </c>
      <c r="E26" s="164"/>
      <c r="F26" s="163">
        <f>SUM(F27:F28)</f>
        <v>0</v>
      </c>
      <c r="G26" s="163">
        <f>SUM(G27:G28)</f>
        <v>201706.95</v>
      </c>
      <c r="H26" s="163">
        <f>SUM(H27:H28)</f>
        <v>146790.14</v>
      </c>
      <c r="I26" s="163">
        <f>SUM(I27:I28)</f>
        <v>0</v>
      </c>
      <c r="J26" s="163">
        <f>SUM(J27:J28)</f>
        <v>0</v>
      </c>
      <c r="K26" s="158">
        <f aca="true" t="shared" si="3" ref="K26:K35">G26+H26+I26+J26</f>
        <v>348497.09</v>
      </c>
      <c r="L26" s="163">
        <f aca="true" t="shared" si="4" ref="L26:R26">SUM(L27:L28)</f>
        <v>201706.95</v>
      </c>
      <c r="M26" s="163">
        <f t="shared" si="4"/>
        <v>146790.14</v>
      </c>
      <c r="N26" s="163">
        <f t="shared" si="4"/>
        <v>0</v>
      </c>
      <c r="O26" s="163">
        <f t="shared" si="4"/>
        <v>0</v>
      </c>
      <c r="P26" s="163">
        <f t="shared" si="4"/>
        <v>348497.09</v>
      </c>
      <c r="Q26" s="163">
        <f t="shared" si="4"/>
        <v>0</v>
      </c>
      <c r="R26" s="163">
        <f t="shared" si="4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51">
        <f>'[1]ХОРОБРІВ'!$E$3</f>
        <v>971570</v>
      </c>
      <c r="E27" s="168">
        <v>0</v>
      </c>
      <c r="F27" s="167">
        <v>0</v>
      </c>
      <c r="G27" s="326">
        <f>'[1]ХОРОБРІВ'!$U$3</f>
        <v>201706.95</v>
      </c>
      <c r="H27" s="326">
        <f>'[1]ХОРОБРІВ'!$AK$3</f>
        <v>146790.14</v>
      </c>
      <c r="I27" s="326">
        <f>'[1]ХОРОБРІВ'!$BA$3</f>
        <v>0</v>
      </c>
      <c r="J27" s="326">
        <f>'[1]ХОРОБРІВ'!$BQ$3</f>
        <v>0</v>
      </c>
      <c r="K27" s="158">
        <f t="shared" si="3"/>
        <v>348497.09</v>
      </c>
      <c r="L27" s="331">
        <f>'[1]ХОРОБРІВ'!$T$7</f>
        <v>201706.95</v>
      </c>
      <c r="M27" s="331">
        <f>'[1]ХОРОБРІВ'!$AJ$7</f>
        <v>146790.14</v>
      </c>
      <c r="N27" s="331">
        <f>'[1]ХОРОБРІВ'!$AZ$7</f>
        <v>0</v>
      </c>
      <c r="O27" s="331">
        <f>'[1]ХОРОБРІВ'!$BP$7</f>
        <v>0</v>
      </c>
      <c r="P27" s="164">
        <f>L27+M27+N27+O27</f>
        <v>348497.09</v>
      </c>
      <c r="Q27" s="167">
        <v>0</v>
      </c>
      <c r="R27" s="169">
        <f aca="true" t="shared" si="5" ref="R27:R36"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167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44">
        <f>'[1]ХОРОБРІВ'!$E$4</f>
        <v>213750</v>
      </c>
      <c r="E29" s="164"/>
      <c r="F29" s="164">
        <v>0</v>
      </c>
      <c r="G29" s="326">
        <f>'[1]ХОРОБРІВ'!$U$4</f>
        <v>45896.55</v>
      </c>
      <c r="H29" s="326">
        <f>'[1]ХОРОБРІВ'!$AK$4</f>
        <v>33314.45</v>
      </c>
      <c r="I29" s="326">
        <f>'[1]ХОРОБРІВ'!$BA$4</f>
        <v>0</v>
      </c>
      <c r="J29" s="326">
        <f>'[1]ХОРОБРІВ'!$BQ$4</f>
        <v>0</v>
      </c>
      <c r="K29" s="158">
        <f t="shared" si="3"/>
        <v>79211</v>
      </c>
      <c r="L29" s="332">
        <f>'[1]ХОРОБРІВ'!$U$7</f>
        <v>45896.55</v>
      </c>
      <c r="M29" s="332">
        <f>'[1]ХОРОБРІВ'!$AK$7</f>
        <v>33314.45</v>
      </c>
      <c r="N29" s="332">
        <f>'[1]ХОРОБРІВ'!$BA$7</f>
        <v>0</v>
      </c>
      <c r="O29" s="332">
        <f>'[1]ХОРОБРІВ'!$BQ$7</f>
        <v>0</v>
      </c>
      <c r="P29" s="164">
        <f>L29+M29+N29+O29</f>
        <v>79211</v>
      </c>
      <c r="Q29" s="164">
        <v>0</v>
      </c>
      <c r="R29" s="169">
        <f t="shared" si="5"/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548840</v>
      </c>
      <c r="E30" s="172">
        <v>0</v>
      </c>
      <c r="F30" s="172">
        <f aca="true" t="shared" si="6" ref="F30:R30">SUM(F31:F37)+F44</f>
        <v>0</v>
      </c>
      <c r="G30" s="172">
        <f t="shared" si="6"/>
        <v>20809.61</v>
      </c>
      <c r="H30" s="172">
        <f t="shared" si="6"/>
        <v>25390.420000000002</v>
      </c>
      <c r="I30" s="172">
        <f t="shared" si="6"/>
        <v>0</v>
      </c>
      <c r="J30" s="172">
        <f t="shared" si="6"/>
        <v>0</v>
      </c>
      <c r="K30" s="172">
        <f t="shared" si="6"/>
        <v>46200.03</v>
      </c>
      <c r="L30" s="172">
        <f t="shared" si="6"/>
        <v>20809.61</v>
      </c>
      <c r="M30" s="172">
        <f t="shared" si="6"/>
        <v>24488.86</v>
      </c>
      <c r="N30" s="172">
        <f t="shared" si="6"/>
        <v>0</v>
      </c>
      <c r="O30" s="172">
        <f t="shared" si="6"/>
        <v>0</v>
      </c>
      <c r="P30" s="172">
        <f t="shared" si="6"/>
        <v>45298.47</v>
      </c>
      <c r="Q30" s="172">
        <f t="shared" si="6"/>
        <v>0</v>
      </c>
      <c r="R30" s="172">
        <f t="shared" si="6"/>
        <v>901.5600000000013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'[1]ХОРОБРІВ'!$E$39</f>
        <v>234400</v>
      </c>
      <c r="E31" s="163">
        <v>0</v>
      </c>
      <c r="F31" s="164">
        <v>0</v>
      </c>
      <c r="G31" s="344">
        <f>'[1]ХОРОБРІВ'!$U$39</f>
        <v>12852.6</v>
      </c>
      <c r="H31" s="344">
        <f>'[1]ХОРОБРІВ'!$AK$39</f>
        <v>3850</v>
      </c>
      <c r="I31" s="344">
        <f>'[1]ХОРОБРІВ'!$BA$39</f>
        <v>0</v>
      </c>
      <c r="J31" s="344">
        <f>'[1]ХОРОБРІВ'!$BQ$39</f>
        <v>0</v>
      </c>
      <c r="K31" s="158">
        <f t="shared" si="3"/>
        <v>16702.6</v>
      </c>
      <c r="L31" s="344">
        <f>'[1]ХОРОБРІВ'!$U$40</f>
        <v>12852.6</v>
      </c>
      <c r="M31" s="344">
        <f>'[1]ХОРОБРІВ'!$AK$40</f>
        <v>3850</v>
      </c>
      <c r="N31" s="344">
        <f>'[1]ХОРОБРІВ'!$BA$40</f>
        <v>0</v>
      </c>
      <c r="O31" s="344">
        <f>'[1]ХОРОБРІВ'!$BQ$40</f>
        <v>0</v>
      </c>
      <c r="P31" s="164">
        <f aca="true" t="shared" si="7" ref="P31:P36">L31+M31+N31+O31</f>
        <v>16702.6</v>
      </c>
      <c r="Q31" s="164">
        <v>0</v>
      </c>
      <c r="R31" s="169">
        <f t="shared" si="5"/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344">
        <f>'[1]ХОРОБРІВ'!$E$66</f>
        <v>0</v>
      </c>
      <c r="E32" s="164"/>
      <c r="F32" s="164">
        <v>0</v>
      </c>
      <c r="G32" s="344">
        <f>'[1]ХОРОБРІВ'!$U$66</f>
        <v>0</v>
      </c>
      <c r="H32" s="344">
        <f>'[1]ХОРОБРІВ'!$AK$66</f>
        <v>0</v>
      </c>
      <c r="I32" s="344">
        <f>'[1]ХОРОБРІВ'!$BA$66</f>
        <v>0</v>
      </c>
      <c r="J32" s="344">
        <f>'[1]ХОРОБРІВ'!$BQ$66</f>
        <v>0</v>
      </c>
      <c r="K32" s="158">
        <f t="shared" si="3"/>
        <v>0</v>
      </c>
      <c r="L32" s="344">
        <f>'[1]ХОРОБРІВ'!$U$66</f>
        <v>0</v>
      </c>
      <c r="M32" s="344">
        <f>'[1]ХОРОБРІВ'!$AK$66</f>
        <v>0</v>
      </c>
      <c r="N32" s="344"/>
      <c r="O32" s="344"/>
      <c r="P32" s="164">
        <f t="shared" si="7"/>
        <v>0</v>
      </c>
      <c r="Q32" s="164">
        <v>0</v>
      </c>
      <c r="R32" s="169">
        <f t="shared" si="5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344">
        <f>'[1]ХОРОБРІВ'!$E$69</f>
        <v>26010</v>
      </c>
      <c r="E33" s="164"/>
      <c r="F33" s="164">
        <v>0</v>
      </c>
      <c r="G33" s="344">
        <f>'[1]ХОРОБРІВ'!$U$69</f>
        <v>2992.43</v>
      </c>
      <c r="H33" s="344">
        <f>'[1]ХОРОБРІВ'!$AK$69</f>
        <v>0</v>
      </c>
      <c r="I33" s="344">
        <f>'[1]ХОРОБРІВ'!$BA$69</f>
        <v>0</v>
      </c>
      <c r="J33" s="344">
        <f>'[1]ХОРОБРІВ'!$BQ$69</f>
        <v>0</v>
      </c>
      <c r="K33" s="158">
        <f t="shared" si="3"/>
        <v>2992.43</v>
      </c>
      <c r="L33" s="344">
        <f>'[1]ХОРОБРІВ'!$U$70</f>
        <v>2992.43</v>
      </c>
      <c r="M33" s="344">
        <f>'[1]ХОРОБРІВ'!$AK$70</f>
        <v>0</v>
      </c>
      <c r="N33" s="344">
        <f>'[1]ХОРОБРІВ'!$BA$70</f>
        <v>0</v>
      </c>
      <c r="O33" s="344">
        <f>'[1]ХОРОБРІВ'!$BQ$70</f>
        <v>0</v>
      </c>
      <c r="P33" s="164">
        <f t="shared" si="7"/>
        <v>2992.43</v>
      </c>
      <c r="Q33" s="164">
        <v>0</v>
      </c>
      <c r="R33" s="169">
        <f t="shared" si="5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344">
        <f>'[1]ХОРОБРІВ'!$E$121</f>
        <v>74040</v>
      </c>
      <c r="E34" s="163">
        <v>0</v>
      </c>
      <c r="F34" s="164">
        <v>0</v>
      </c>
      <c r="G34" s="344">
        <f>'[1]ХОРОБРІВ'!$U$121</f>
        <v>3133.02</v>
      </c>
      <c r="H34" s="344">
        <f>'[1]ХОРОБРІВ'!$AK$121</f>
        <v>2346.5299999999997</v>
      </c>
      <c r="I34" s="344">
        <f>'[1]ХОРОБРІВ'!$BA$121</f>
        <v>0</v>
      </c>
      <c r="J34" s="344">
        <f>'[1]ХОРОБРІВ'!$BQ$121</f>
        <v>0</v>
      </c>
      <c r="K34" s="158">
        <f t="shared" si="3"/>
        <v>5479.549999999999</v>
      </c>
      <c r="L34" s="344">
        <f>'[1]ХОРОБРІВ'!$U$122</f>
        <v>3133.02</v>
      </c>
      <c r="M34" s="344">
        <f>'[1]ХОРОБРІВ'!$AK$122</f>
        <v>2346.5299999999997</v>
      </c>
      <c r="N34" s="344">
        <f>'[1]ХОРОБРІВ'!$BA$122</f>
        <v>0</v>
      </c>
      <c r="O34" s="344">
        <f>'[1]ХОРОБРІВ'!$BQ$122</f>
        <v>0</v>
      </c>
      <c r="P34" s="164">
        <f t="shared" si="7"/>
        <v>5479.549999999999</v>
      </c>
      <c r="Q34" s="164">
        <v>0</v>
      </c>
      <c r="R34" s="169">
        <f t="shared" si="5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344">
        <f>'[1]ХОРОБРІВ'!$E$124</f>
        <v>1500</v>
      </c>
      <c r="E35" s="163">
        <v>0</v>
      </c>
      <c r="F35" s="164">
        <v>0</v>
      </c>
      <c r="G35" s="344">
        <f>'[1]ХОРОБРІВ'!$U$124</f>
        <v>0</v>
      </c>
      <c r="H35" s="344">
        <f>'[1]ХОРОБРІВ'!$AK$124</f>
        <v>0</v>
      </c>
      <c r="I35" s="344">
        <f>'[1]ХОРОБРІВ'!$BA$124</f>
        <v>0</v>
      </c>
      <c r="J35" s="344">
        <f>'[1]ХОРОБРІВ'!$BQ$124</f>
        <v>0</v>
      </c>
      <c r="K35" s="158">
        <f t="shared" si="3"/>
        <v>0</v>
      </c>
      <c r="L35" s="344">
        <f>'[1]ХОРОБРІВ'!$U$125</f>
        <v>0</v>
      </c>
      <c r="M35" s="344">
        <f>'[1]ХОРОБРІВ'!$AK$125</f>
        <v>0</v>
      </c>
      <c r="N35" s="344">
        <f>'[1]ХОРОБРІВ'!$BA$125</f>
        <v>0</v>
      </c>
      <c r="O35" s="344">
        <f>'[1]ХОРОБРІВ'!$BQ$125</f>
        <v>0</v>
      </c>
      <c r="P35" s="164">
        <f t="shared" si="7"/>
        <v>0</v>
      </c>
      <c r="Q35" s="164">
        <v>0</v>
      </c>
      <c r="R35" s="169">
        <f t="shared" si="5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7"/>
        <v>0</v>
      </c>
      <c r="Q36" s="164">
        <v>0</v>
      </c>
      <c r="R36" s="169">
        <f t="shared" si="5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208160</v>
      </c>
      <c r="E37" s="224"/>
      <c r="F37" s="172">
        <f aca="true" t="shared" si="8" ref="F37:R37">SUM(F38:F43)</f>
        <v>0</v>
      </c>
      <c r="G37" s="172">
        <f t="shared" si="8"/>
        <v>1831.56</v>
      </c>
      <c r="H37" s="172">
        <f t="shared" si="8"/>
        <v>19193.890000000003</v>
      </c>
      <c r="I37" s="172">
        <f t="shared" si="8"/>
        <v>0</v>
      </c>
      <c r="J37" s="172">
        <f t="shared" si="8"/>
        <v>0</v>
      </c>
      <c r="K37" s="172">
        <f t="shared" si="8"/>
        <v>21025.450000000004</v>
      </c>
      <c r="L37" s="172">
        <f t="shared" si="8"/>
        <v>1831.56</v>
      </c>
      <c r="M37" s="172">
        <f t="shared" si="8"/>
        <v>18292.33</v>
      </c>
      <c r="N37" s="172">
        <f t="shared" si="8"/>
        <v>0</v>
      </c>
      <c r="O37" s="172">
        <f t="shared" si="8"/>
        <v>0</v>
      </c>
      <c r="P37" s="172">
        <f t="shared" si="8"/>
        <v>20123.890000000003</v>
      </c>
      <c r="Q37" s="172">
        <f t="shared" si="8"/>
        <v>0</v>
      </c>
      <c r="R37" s="172">
        <f t="shared" si="8"/>
        <v>901.5600000000013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351">
        <f>'[1]ХОРОБРІВ'!$E$127</f>
        <v>0</v>
      </c>
      <c r="E38" s="168">
        <v>0</v>
      </c>
      <c r="F38" s="167">
        <v>0</v>
      </c>
      <c r="G38" s="351">
        <f>'[1]ХОРОБРІВ'!$U$127</f>
        <v>0</v>
      </c>
      <c r="H38" s="351">
        <f>'[1]ХОРОБРІВ'!$AK$127</f>
        <v>0</v>
      </c>
      <c r="I38" s="351">
        <f>'[1]ХОРОБРІВ'!$BA$127</f>
        <v>0</v>
      </c>
      <c r="J38" s="351">
        <f>'[1]ХОРОБРІВ'!$BQ$127</f>
        <v>0</v>
      </c>
      <c r="K38" s="158">
        <f>G38+H38+I38+J38</f>
        <v>0</v>
      </c>
      <c r="L38" s="351">
        <f>'[1]ХОРОБРІВ'!$U$128</f>
        <v>0</v>
      </c>
      <c r="M38" s="351">
        <f>'[1]ХОРОБРІВ'!$AK$128</f>
        <v>0</v>
      </c>
      <c r="N38" s="351">
        <f>'[1]ХОРОБРІВ'!$BA$128</f>
        <v>0</v>
      </c>
      <c r="O38" s="351">
        <f>'[1]ХОРОБРІВ'!$BQ$128</f>
        <v>0</v>
      </c>
      <c r="P38" s="167">
        <f aca="true" t="shared" si="9" ref="P38:P43">L38+M38+N38+O38</f>
        <v>0</v>
      </c>
      <c r="Q38" s="167">
        <v>0</v>
      </c>
      <c r="R38" s="169">
        <f aca="true" t="shared" si="10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351">
        <f>'[1]ХОРОБРІВ'!$E$129</f>
        <v>0</v>
      </c>
      <c r="E39" s="168">
        <v>0</v>
      </c>
      <c r="F39" s="167">
        <v>0</v>
      </c>
      <c r="G39" s="351">
        <f>'[1]ХОРОБРІВ'!$U$129</f>
        <v>0</v>
      </c>
      <c r="H39" s="351">
        <f>'[1]ХОРОБРІВ'!$AK$129</f>
        <v>0</v>
      </c>
      <c r="I39" s="351">
        <f>'[1]ХОРОБРІВ'!$BA$129</f>
        <v>0</v>
      </c>
      <c r="J39" s="351">
        <f>'[1]ХОРОБРІВ'!$BQ$129</f>
        <v>0</v>
      </c>
      <c r="K39" s="158">
        <f>G39+H39+I39+J39</f>
        <v>0</v>
      </c>
      <c r="L39" s="351">
        <f>'[1]ХОРОБРІВ'!$U$130</f>
        <v>0</v>
      </c>
      <c r="M39" s="351">
        <f>'[1]ХОРОБРІВ'!$AK$130</f>
        <v>0</v>
      </c>
      <c r="N39" s="351">
        <f>'[1]ХОРОБРІВ'!$BA$130</f>
        <v>0</v>
      </c>
      <c r="O39" s="351">
        <f>'[1]ХОРОБРІВ'!$BQ$130</f>
        <v>0</v>
      </c>
      <c r="P39" s="167">
        <f t="shared" si="9"/>
        <v>0</v>
      </c>
      <c r="Q39" s="167">
        <v>0</v>
      </c>
      <c r="R39" s="169">
        <f t="shared" si="10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351">
        <f>'[1]ХОРОБРІВ'!$E$131</f>
        <v>66950</v>
      </c>
      <c r="E40" s="168">
        <v>0</v>
      </c>
      <c r="F40" s="167">
        <v>0</v>
      </c>
      <c r="G40" s="351">
        <f>'[1]ХОРОБРІВ'!$U$131</f>
        <v>1831.56</v>
      </c>
      <c r="H40" s="351">
        <f>'[1]ХОРОБРІВ'!$AK$131</f>
        <v>19193.890000000003</v>
      </c>
      <c r="I40" s="351">
        <f>'[1]ХОРОБРІВ'!$BA$131</f>
        <v>0</v>
      </c>
      <c r="J40" s="351">
        <f>'[1]ХОРОБРІВ'!$BQ$131</f>
        <v>0</v>
      </c>
      <c r="K40" s="158">
        <f>G40+H40+I40+J40</f>
        <v>21025.450000000004</v>
      </c>
      <c r="L40" s="351">
        <f>'[1]ХОРОБРІВ'!$U$132</f>
        <v>1831.56</v>
      </c>
      <c r="M40" s="351">
        <f>'[1]ХОРОБРІВ'!$AK$132</f>
        <v>18292.33</v>
      </c>
      <c r="N40" s="351">
        <f>'[1]ХОРОБРІВ'!$BA$132</f>
        <v>0</v>
      </c>
      <c r="O40" s="351">
        <f>'[1]ХОРОБРІВ'!$BQ$132</f>
        <v>0</v>
      </c>
      <c r="P40" s="167">
        <f t="shared" si="9"/>
        <v>20123.890000000003</v>
      </c>
      <c r="Q40" s="167">
        <v>0</v>
      </c>
      <c r="R40" s="169">
        <f t="shared" si="10"/>
        <v>901.5600000000013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351">
        <f>'[1]ХОРОБРІВ'!$E$133</f>
        <v>0</v>
      </c>
      <c r="E41" s="168">
        <v>0</v>
      </c>
      <c r="F41" s="167">
        <v>0</v>
      </c>
      <c r="G41" s="351">
        <f>'[1]ХОРОБРІВ'!$U$133</f>
        <v>0</v>
      </c>
      <c r="H41" s="351">
        <f>'[1]ХОРОБРІВ'!$AK$133</f>
        <v>0</v>
      </c>
      <c r="I41" s="351">
        <f>'[1]ХОРОБРІВ'!$BA$133</f>
        <v>0</v>
      </c>
      <c r="J41" s="351">
        <f>'[1]ХОРОБРІВ'!$BQ$133</f>
        <v>0</v>
      </c>
      <c r="K41" s="158">
        <f>G41+H41+I41+J41</f>
        <v>0</v>
      </c>
      <c r="L41" s="351">
        <f>'[1]ХОРОБРІВ'!$U$134</f>
        <v>0</v>
      </c>
      <c r="M41" s="351">
        <f>'[1]ХОРОБРІВ'!$AK$134</f>
        <v>0</v>
      </c>
      <c r="N41" s="351">
        <f>'[1]ХОРОБРІВ'!$BA$134</f>
        <v>0</v>
      </c>
      <c r="O41" s="351">
        <f>'[1]ХОРОБРІВ'!$BQ$134</f>
        <v>0</v>
      </c>
      <c r="P41" s="167">
        <f t="shared" si="9"/>
        <v>0</v>
      </c>
      <c r="Q41" s="167">
        <v>0</v>
      </c>
      <c r="R41" s="169">
        <f t="shared" si="10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351">
        <f>'[1]ХОРОБРІВ'!$E$135</f>
        <v>141210</v>
      </c>
      <c r="E42" s="168">
        <v>0</v>
      </c>
      <c r="F42" s="167">
        <v>0</v>
      </c>
      <c r="G42" s="351">
        <f>'[1]ХОРОБРІВ'!$U$135</f>
        <v>0</v>
      </c>
      <c r="H42" s="351">
        <f>'[1]ХОРОБРІВ'!$AK$135</f>
        <v>0</v>
      </c>
      <c r="I42" s="351">
        <f>'[1]ХОРОБРІВ'!$BA$135</f>
        <v>0</v>
      </c>
      <c r="J42" s="351">
        <f>'[1]ХОРОБРІВ'!$BQ$135</f>
        <v>0</v>
      </c>
      <c r="K42" s="158">
        <f>G42+H42+I42+J42</f>
        <v>0</v>
      </c>
      <c r="L42" s="351">
        <f>'[1]ХОРОБРІВ'!$U$136</f>
        <v>0</v>
      </c>
      <c r="M42" s="351">
        <f>'[1]ХОРОБРІВ'!$AK$136</f>
        <v>0</v>
      </c>
      <c r="N42" s="351">
        <f>'[1]ХОРОБРІВ'!$BA$136</f>
        <v>0</v>
      </c>
      <c r="O42" s="351">
        <f>'[1]ХОРОБРІВ'!$BQ$136</f>
        <v>0</v>
      </c>
      <c r="P42" s="167">
        <f t="shared" si="9"/>
        <v>0</v>
      </c>
      <c r="Q42" s="167">
        <v>0</v>
      </c>
      <c r="R42" s="169">
        <f t="shared" si="10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>
        <f>P43</f>
        <v>0</v>
      </c>
      <c r="H43" s="167"/>
      <c r="I43" s="167"/>
      <c r="J43" s="167"/>
      <c r="K43" s="167"/>
      <c r="L43" s="167"/>
      <c r="M43" s="167"/>
      <c r="N43" s="167"/>
      <c r="O43" s="167"/>
      <c r="P43" s="167">
        <f t="shared" si="9"/>
        <v>0</v>
      </c>
      <c r="Q43" s="167">
        <v>0</v>
      </c>
      <c r="R43" s="169">
        <f t="shared" si="10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>SUM(D45:D46)</f>
        <v>4730</v>
      </c>
      <c r="E44" s="172">
        <f aca="true" t="shared" si="11" ref="E44:R44">SUM(E45:E46)</f>
        <v>0</v>
      </c>
      <c r="F44" s="172">
        <f t="shared" si="11"/>
        <v>0</v>
      </c>
      <c r="G44" s="172">
        <f t="shared" si="11"/>
        <v>0</v>
      </c>
      <c r="H44" s="172">
        <f t="shared" si="11"/>
        <v>0</v>
      </c>
      <c r="I44" s="172">
        <f t="shared" si="11"/>
        <v>0</v>
      </c>
      <c r="J44" s="172">
        <f t="shared" si="11"/>
        <v>0</v>
      </c>
      <c r="K44" s="172">
        <f t="shared" si="11"/>
        <v>0</v>
      </c>
      <c r="L44" s="172">
        <f t="shared" si="11"/>
        <v>0</v>
      </c>
      <c r="M44" s="172">
        <f t="shared" si="11"/>
        <v>0</v>
      </c>
      <c r="N44" s="172">
        <f t="shared" si="11"/>
        <v>0</v>
      </c>
      <c r="O44" s="172">
        <f t="shared" si="11"/>
        <v>0</v>
      </c>
      <c r="P44" s="172">
        <f t="shared" si="11"/>
        <v>0</v>
      </c>
      <c r="Q44" s="172">
        <f t="shared" si="11"/>
        <v>0</v>
      </c>
      <c r="R44" s="172">
        <f t="shared" si="11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351">
        <f>'[1]ХОРОБРІВ'!$E$143</f>
        <v>4730</v>
      </c>
      <c r="E46" s="167"/>
      <c r="F46" s="167">
        <v>0</v>
      </c>
      <c r="G46" s="351">
        <f>'[1]ХОРОБРІВ'!$U$143</f>
        <v>0</v>
      </c>
      <c r="H46" s="351">
        <f>'[1]ХОРОБРІВ'!$AK$143</f>
        <v>0</v>
      </c>
      <c r="I46" s="351">
        <f>'[1]ХОРОБРІВ'!$BA$143</f>
        <v>0</v>
      </c>
      <c r="J46" s="351">
        <f>'[1]ХОРОБРІВ'!$BQ$143</f>
        <v>0</v>
      </c>
      <c r="K46" s="158">
        <f>G46+H46+I46+J46</f>
        <v>0</v>
      </c>
      <c r="L46" s="351">
        <f>'[1]ХОРОБРІВ'!$U$144</f>
        <v>0</v>
      </c>
      <c r="M46" s="351">
        <f>'[1]ХОРОБРІВ'!$AK$144</f>
        <v>0</v>
      </c>
      <c r="N46" s="351">
        <f>'[1]ХОРОБРІВ'!$BA$144</f>
        <v>0</v>
      </c>
      <c r="O46" s="351">
        <f>'[1]ХОРОБРІВ'!$BQ$144</f>
        <v>0</v>
      </c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>SUM(D48:D49)</f>
        <v>0</v>
      </c>
      <c r="E47" s="172">
        <f aca="true" t="shared" si="12" ref="E47:R47">SUM(E48:E49)</f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  <c r="L47" s="172">
        <f t="shared" si="12"/>
        <v>0</v>
      </c>
      <c r="M47" s="172">
        <f t="shared" si="12"/>
        <v>0</v>
      </c>
      <c r="N47" s="172">
        <f t="shared" si="12"/>
        <v>0</v>
      </c>
      <c r="O47" s="172">
        <f t="shared" si="12"/>
        <v>0</v>
      </c>
      <c r="P47" s="172">
        <f t="shared" si="12"/>
        <v>0</v>
      </c>
      <c r="Q47" s="172">
        <f t="shared" si="12"/>
        <v>0</v>
      </c>
      <c r="R47" s="172">
        <f t="shared" si="12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 aca="true" t="shared" si="13" ref="R48:R87"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 t="shared" si="13"/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>SUM(D51:D53)</f>
        <v>0</v>
      </c>
      <c r="E50" s="172">
        <f aca="true" t="shared" si="14" ref="E50:R50">SUM(E51:E53)</f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  <c r="R50" s="172">
        <f t="shared" si="14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 t="shared" si="13"/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 t="shared" si="13"/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 t="shared" si="13"/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>SUM(D55:D57)</f>
        <v>0</v>
      </c>
      <c r="E54" s="179">
        <f aca="true" t="shared" si="15" ref="E54:R54">SUM(E55:E57)</f>
        <v>0</v>
      </c>
      <c r="F54" s="179">
        <f t="shared" si="15"/>
        <v>0</v>
      </c>
      <c r="G54" s="179">
        <f t="shared" si="15"/>
        <v>0</v>
      </c>
      <c r="H54" s="179">
        <f t="shared" si="15"/>
        <v>0</v>
      </c>
      <c r="I54" s="179">
        <f t="shared" si="15"/>
        <v>0</v>
      </c>
      <c r="J54" s="179">
        <f t="shared" si="15"/>
        <v>0</v>
      </c>
      <c r="K54" s="179">
        <f t="shared" si="15"/>
        <v>0</v>
      </c>
      <c r="L54" s="179">
        <f t="shared" si="15"/>
        <v>0</v>
      </c>
      <c r="M54" s="179">
        <f t="shared" si="15"/>
        <v>0</v>
      </c>
      <c r="N54" s="179">
        <f t="shared" si="15"/>
        <v>0</v>
      </c>
      <c r="O54" s="179">
        <f t="shared" si="15"/>
        <v>0</v>
      </c>
      <c r="P54" s="179">
        <f t="shared" si="15"/>
        <v>0</v>
      </c>
      <c r="Q54" s="179">
        <f t="shared" si="15"/>
        <v>0</v>
      </c>
      <c r="R54" s="179">
        <f t="shared" si="15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 t="shared" si="13"/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 t="shared" si="13"/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345">
        <f>'[1]ХОРОБРІВ'!$E$145</f>
        <v>0</v>
      </c>
      <c r="E57" s="178">
        <v>0</v>
      </c>
      <c r="F57" s="177">
        <v>0</v>
      </c>
      <c r="G57" s="345">
        <f>'[1]ХОРОБРІВ'!$U$145</f>
        <v>0</v>
      </c>
      <c r="H57" s="345">
        <f>'[1]ХОРОБРІВ'!$AK$145</f>
        <v>0</v>
      </c>
      <c r="I57" s="345">
        <f>'[1]ХОРОБРІВ'!$BA$145</f>
        <v>0</v>
      </c>
      <c r="J57" s="345">
        <f>'[1]ХОРОБРІВ'!$BQ$145</f>
        <v>0</v>
      </c>
      <c r="K57" s="158">
        <f>G57+H57+I57+J57</f>
        <v>0</v>
      </c>
      <c r="L57" s="345">
        <f>'[1]ХОРОБРІВ'!$U$145</f>
        <v>0</v>
      </c>
      <c r="M57" s="345">
        <f>'[1]ХОРОБРІВ'!$AK$145</f>
        <v>0</v>
      </c>
      <c r="N57" s="351">
        <f>'[1]ХОРОБРІВ'!$BA$145</f>
        <v>0</v>
      </c>
      <c r="O57" s="351">
        <f>'[1]ХОРОБРІВ'!$BQ$145</f>
        <v>0</v>
      </c>
      <c r="P57" s="177"/>
      <c r="Q57" s="177">
        <v>0</v>
      </c>
      <c r="R57" s="169">
        <f t="shared" si="13"/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352">
        <f>'[1]ХОРОБРІВ'!$E$151</f>
        <v>8190</v>
      </c>
      <c r="E58" s="179">
        <v>0</v>
      </c>
      <c r="F58" s="180">
        <v>0</v>
      </c>
      <c r="G58" s="352">
        <f>'[1]ХОРОБРІВ'!$U$151</f>
        <v>2700</v>
      </c>
      <c r="H58" s="352">
        <f>'[1]ХОРОБРІВ'!$AK$151</f>
        <v>3300</v>
      </c>
      <c r="I58" s="352">
        <f>'[1]ХОРОБРІВ'!$BA$151</f>
        <v>0</v>
      </c>
      <c r="J58" s="352">
        <f>'[1]ХОРОБРІВ'!$BQ$151</f>
        <v>0</v>
      </c>
      <c r="K58" s="158">
        <f>G58+H58+I58+J58</f>
        <v>6000</v>
      </c>
      <c r="L58" s="352">
        <f>'[1]ХОРОБРІВ'!$U$152</f>
        <v>2700</v>
      </c>
      <c r="M58" s="352">
        <f>'[1]ХОРОБРІВ'!$AK$152</f>
        <v>3300</v>
      </c>
      <c r="N58" s="352">
        <f>'[1]ХОРОБРІВ'!$BA$152</f>
        <v>0</v>
      </c>
      <c r="O58" s="352">
        <f>'[1]ХОРОБРІВ'!$BQ$152</f>
        <v>0</v>
      </c>
      <c r="P58" s="180">
        <f>L58+M58+N58+O58</f>
        <v>6000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>D60+D74</f>
        <v>0</v>
      </c>
      <c r="E59" s="179">
        <f aca="true" t="shared" si="16" ref="E59:R59">E60+E74</f>
        <v>0</v>
      </c>
      <c r="F59" s="179">
        <f t="shared" si="16"/>
        <v>0</v>
      </c>
      <c r="G59" s="179">
        <f t="shared" si="16"/>
        <v>0</v>
      </c>
      <c r="H59" s="179">
        <f t="shared" si="16"/>
        <v>0</v>
      </c>
      <c r="I59" s="179">
        <f t="shared" si="16"/>
        <v>0</v>
      </c>
      <c r="J59" s="179">
        <f t="shared" si="16"/>
        <v>0</v>
      </c>
      <c r="K59" s="179">
        <f t="shared" si="16"/>
        <v>0</v>
      </c>
      <c r="L59" s="179">
        <f t="shared" si="16"/>
        <v>0</v>
      </c>
      <c r="M59" s="179">
        <f t="shared" si="16"/>
        <v>0</v>
      </c>
      <c r="N59" s="179">
        <f t="shared" si="16"/>
        <v>0</v>
      </c>
      <c r="O59" s="179">
        <f t="shared" si="16"/>
        <v>0</v>
      </c>
      <c r="P59" s="179">
        <f t="shared" si="16"/>
        <v>0</v>
      </c>
      <c r="Q59" s="179">
        <f t="shared" si="16"/>
        <v>0</v>
      </c>
      <c r="R59" s="179">
        <f t="shared" si="16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>D61+D62+D65+D68+D72+D73</f>
        <v>0</v>
      </c>
      <c r="E60" s="179">
        <f aca="true" t="shared" si="17" ref="E60:R60">E61+E62+E65+E68+E72+E73</f>
        <v>0</v>
      </c>
      <c r="F60" s="179">
        <f t="shared" si="17"/>
        <v>0</v>
      </c>
      <c r="G60" s="179">
        <f t="shared" si="17"/>
        <v>0</v>
      </c>
      <c r="H60" s="179">
        <f t="shared" si="17"/>
        <v>0</v>
      </c>
      <c r="I60" s="179">
        <f t="shared" si="17"/>
        <v>0</v>
      </c>
      <c r="J60" s="179">
        <f t="shared" si="17"/>
        <v>0</v>
      </c>
      <c r="K60" s="179">
        <f t="shared" si="17"/>
        <v>0</v>
      </c>
      <c r="L60" s="179">
        <f t="shared" si="17"/>
        <v>0</v>
      </c>
      <c r="M60" s="179">
        <f t="shared" si="17"/>
        <v>0</v>
      </c>
      <c r="N60" s="179">
        <f t="shared" si="17"/>
        <v>0</v>
      </c>
      <c r="O60" s="179">
        <f t="shared" si="17"/>
        <v>0</v>
      </c>
      <c r="P60" s="179">
        <f t="shared" si="17"/>
        <v>0</v>
      </c>
      <c r="Q60" s="179">
        <f t="shared" si="17"/>
        <v>0</v>
      </c>
      <c r="R60" s="179">
        <f t="shared" si="17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t="shared" si="13"/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3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3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3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3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3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3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3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3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3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3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3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3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>SUM(D75:D78)</f>
        <v>0</v>
      </c>
      <c r="E74" s="179">
        <f aca="true" t="shared" si="18" ref="E74:R74">SUM(E75:E78)</f>
        <v>0</v>
      </c>
      <c r="F74" s="179">
        <f t="shared" si="18"/>
        <v>0</v>
      </c>
      <c r="G74" s="179">
        <f t="shared" si="18"/>
        <v>0</v>
      </c>
      <c r="H74" s="179">
        <f t="shared" si="18"/>
        <v>0</v>
      </c>
      <c r="I74" s="179">
        <f t="shared" si="18"/>
        <v>0</v>
      </c>
      <c r="J74" s="179">
        <f t="shared" si="18"/>
        <v>0</v>
      </c>
      <c r="K74" s="179">
        <f t="shared" si="18"/>
        <v>0</v>
      </c>
      <c r="L74" s="179">
        <f t="shared" si="18"/>
        <v>0</v>
      </c>
      <c r="M74" s="179">
        <f t="shared" si="18"/>
        <v>0</v>
      </c>
      <c r="N74" s="179">
        <f t="shared" si="18"/>
        <v>0</v>
      </c>
      <c r="O74" s="179">
        <f t="shared" si="18"/>
        <v>0</v>
      </c>
      <c r="P74" s="179">
        <f t="shared" si="18"/>
        <v>0</v>
      </c>
      <c r="Q74" s="179">
        <f t="shared" si="18"/>
        <v>0</v>
      </c>
      <c r="R74" s="179">
        <f t="shared" si="18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t="shared" si="13"/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3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3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3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>SUM(D80)</f>
        <v>0</v>
      </c>
      <c r="E79" s="186">
        <f aca="true" t="shared" si="19" ref="E79:Q79">SUM(E80)</f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3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3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3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3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3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>D85</f>
        <v>0</v>
      </c>
      <c r="E84" s="179">
        <f aca="true" t="shared" si="20" ref="E84:R84">E85</f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 t="shared" si="13"/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 t="shared" si="13"/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7"/>
      <c r="E101" s="387"/>
      <c r="F101" s="220"/>
      <c r="G101" s="410" t="s">
        <v>185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154</v>
      </c>
      <c r="C103" s="220"/>
      <c r="D103" s="386"/>
      <c r="E103" s="386"/>
      <c r="F103" s="220"/>
      <c r="G103" s="410" t="s">
        <v>186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3">
      <selection activeCell="A101" sqref="A101:Q104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66" t="s">
        <v>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136"/>
      <c r="T4" s="136"/>
      <c r="U4" s="136"/>
      <c r="V4" s="136"/>
    </row>
    <row r="5" spans="1:22" s="134" customFormat="1" ht="15">
      <c r="A5" s="431" t="s">
        <v>149</v>
      </c>
      <c r="B5" s="431"/>
      <c r="C5" s="431"/>
      <c r="D5" s="431"/>
      <c r="E5" s="431"/>
      <c r="F5" s="431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6" t="str">
        <f>'Ф.№2 місц.'!A6:R6</f>
        <v>За І півріччя   2022 року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143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152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153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151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151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144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173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166</v>
      </c>
      <c r="H19" s="429" t="s">
        <v>167</v>
      </c>
      <c r="I19" s="429" t="s">
        <v>168</v>
      </c>
      <c r="J19" s="429" t="s">
        <v>169</v>
      </c>
      <c r="K19" s="429" t="s">
        <v>122</v>
      </c>
      <c r="L19" s="429" t="s">
        <v>162</v>
      </c>
      <c r="M19" s="429" t="s">
        <v>163</v>
      </c>
      <c r="N19" s="429" t="s">
        <v>164</v>
      </c>
      <c r="O19" s="429" t="s">
        <v>165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2953683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802784.74</v>
      </c>
      <c r="H23" s="158">
        <f t="shared" si="0"/>
        <v>1019247.88</v>
      </c>
      <c r="I23" s="158">
        <f t="shared" si="0"/>
        <v>0</v>
      </c>
      <c r="J23" s="158">
        <f t="shared" si="0"/>
        <v>0</v>
      </c>
      <c r="K23" s="158">
        <f t="shared" si="0"/>
        <v>1822032.6199999999</v>
      </c>
      <c r="L23" s="158">
        <f t="shared" si="0"/>
        <v>802784.74</v>
      </c>
      <c r="M23" s="158">
        <f t="shared" si="0"/>
        <v>1019247.88</v>
      </c>
      <c r="N23" s="158">
        <f t="shared" si="0"/>
        <v>0</v>
      </c>
      <c r="O23" s="158">
        <f t="shared" si="0"/>
        <v>0</v>
      </c>
      <c r="P23" s="158">
        <f t="shared" si="0"/>
        <v>1822032.6199999999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2953683</v>
      </c>
      <c r="E24" s="158">
        <v>0</v>
      </c>
      <c r="F24" s="158">
        <f aca="true" t="shared" si="1" ref="F24:R24">F25+F30+F47+F50+F54+F58</f>
        <v>0</v>
      </c>
      <c r="G24" s="158">
        <f t="shared" si="1"/>
        <v>802784.74</v>
      </c>
      <c r="H24" s="158">
        <f t="shared" si="1"/>
        <v>1019247.88</v>
      </c>
      <c r="I24" s="158">
        <f t="shared" si="1"/>
        <v>0</v>
      </c>
      <c r="J24" s="158">
        <f t="shared" si="1"/>
        <v>0</v>
      </c>
      <c r="K24" s="158">
        <f t="shared" si="1"/>
        <v>1822032.6199999999</v>
      </c>
      <c r="L24" s="158">
        <f t="shared" si="1"/>
        <v>802784.74</v>
      </c>
      <c r="M24" s="158">
        <f t="shared" si="1"/>
        <v>1019247.88</v>
      </c>
      <c r="N24" s="158">
        <f t="shared" si="1"/>
        <v>0</v>
      </c>
      <c r="O24" s="158">
        <f t="shared" si="1"/>
        <v>0</v>
      </c>
      <c r="P24" s="158">
        <f t="shared" si="1"/>
        <v>1822032.6199999999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2953683</v>
      </c>
      <c r="E25" s="158">
        <v>0</v>
      </c>
      <c r="F25" s="158">
        <f aca="true" t="shared" si="2" ref="F25:R25">F26+F29</f>
        <v>0</v>
      </c>
      <c r="G25" s="158">
        <f t="shared" si="2"/>
        <v>802784.74</v>
      </c>
      <c r="H25" s="158">
        <f t="shared" si="2"/>
        <v>1019247.88</v>
      </c>
      <c r="I25" s="158">
        <f t="shared" si="2"/>
        <v>0</v>
      </c>
      <c r="J25" s="158">
        <f t="shared" si="2"/>
        <v>0</v>
      </c>
      <c r="K25" s="158">
        <f t="shared" si="2"/>
        <v>1822032.6199999999</v>
      </c>
      <c r="L25" s="158">
        <f t="shared" si="2"/>
        <v>802784.74</v>
      </c>
      <c r="M25" s="158">
        <f t="shared" si="2"/>
        <v>1019247.88</v>
      </c>
      <c r="N25" s="158">
        <f t="shared" si="2"/>
        <v>0</v>
      </c>
      <c r="O25" s="158">
        <f t="shared" si="2"/>
        <v>0</v>
      </c>
      <c r="P25" s="158">
        <f t="shared" si="2"/>
        <v>1822032.6199999999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2421045</v>
      </c>
      <c r="E26" s="164"/>
      <c r="F26" s="163">
        <f>SUM(F27:F28)</f>
        <v>0</v>
      </c>
      <c r="G26" s="163">
        <f>SUM(G27:G28)</f>
        <v>662746.86</v>
      </c>
      <c r="H26" s="163">
        <f>SUM(H27:H28)</f>
        <v>841264.21</v>
      </c>
      <c r="I26" s="163">
        <f>SUM(I27:I28)</f>
        <v>0</v>
      </c>
      <c r="J26" s="163">
        <f>SUM(J27:J28)</f>
        <v>0</v>
      </c>
      <c r="K26" s="158">
        <f>G26+H26+I26+J26</f>
        <v>1504011.0699999998</v>
      </c>
      <c r="L26" s="163">
        <f aca="true" t="shared" si="3" ref="L26:R26">SUM(L27:L28)</f>
        <v>662746.86</v>
      </c>
      <c r="M26" s="163">
        <f t="shared" si="3"/>
        <v>841264.21</v>
      </c>
      <c r="N26" s="163">
        <f t="shared" si="3"/>
        <v>0</v>
      </c>
      <c r="O26" s="163">
        <f t="shared" si="3"/>
        <v>0</v>
      </c>
      <c r="P26" s="163">
        <f t="shared" si="3"/>
        <v>1504011.0699999998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'[1]ХОРОБРІВ'!$E$5</f>
        <v>2421045</v>
      </c>
      <c r="E27" s="168">
        <v>0</v>
      </c>
      <c r="F27" s="167">
        <v>0</v>
      </c>
      <c r="G27" s="326">
        <f>'[1]ХОРОБРІВ'!$U$5</f>
        <v>662746.86</v>
      </c>
      <c r="H27" s="326">
        <f>'[1]ХОРОБРІВ'!$AK$5</f>
        <v>841264.21</v>
      </c>
      <c r="I27" s="326">
        <f>'[1]ХОРОБРІВ'!$BA$5</f>
        <v>0</v>
      </c>
      <c r="J27" s="326">
        <f>'[1]ХОРОБРІВ'!$BQ$5</f>
        <v>0</v>
      </c>
      <c r="K27" s="158">
        <f>G27+H27+I27+J27</f>
        <v>1504011.0699999998</v>
      </c>
      <c r="L27" s="329">
        <f>'[1]ХОРОБРІВ'!$T$8</f>
        <v>662746.86</v>
      </c>
      <c r="M27" s="329">
        <f>'[1]ХОРОБРІВ'!$AJ$8</f>
        <v>841264.21</v>
      </c>
      <c r="N27" s="329">
        <f>'[1]ХОРОБРІВ'!$AZ$8</f>
        <v>0</v>
      </c>
      <c r="O27" s="329">
        <f>'[1]ХОРОБРІВ'!$BP$8</f>
        <v>0</v>
      </c>
      <c r="P27" s="164">
        <f>L27+M27+N27+O27</f>
        <v>1504011.0699999998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'[1]ХОРОБРІВ'!$E$6</f>
        <v>532638</v>
      </c>
      <c r="E29" s="164"/>
      <c r="F29" s="164">
        <v>0</v>
      </c>
      <c r="G29" s="326">
        <f>'[1]ХОРОБРІВ'!$U$6</f>
        <v>140037.88</v>
      </c>
      <c r="H29" s="326">
        <f>'[1]ХОРОБРІВ'!$AK$6</f>
        <v>177983.67</v>
      </c>
      <c r="I29" s="326">
        <f>'[1]ХОРОБРІВ'!$BA$6</f>
        <v>0</v>
      </c>
      <c r="J29" s="326">
        <f>'[1]ХОРОБРІВ'!$BQ$6</f>
        <v>0</v>
      </c>
      <c r="K29" s="158">
        <f>G29+H29+I29+J29</f>
        <v>318021.55000000005</v>
      </c>
      <c r="L29" s="330">
        <f>'[1]ХОРОБРІВ'!$U$8</f>
        <v>140037.88</v>
      </c>
      <c r="M29" s="330">
        <f>'[1]ХОРОБРІВ'!$AK$8</f>
        <v>177983.67</v>
      </c>
      <c r="N29" s="330">
        <f>'[1]ХОРОБРІВ'!$BA$8</f>
        <v>0</v>
      </c>
      <c r="O29" s="330">
        <f>'[1]ХОРОБРІВ'!$BQ$8</f>
        <v>0</v>
      </c>
      <c r="P29" s="164">
        <f>L29+M29+N29+O29</f>
        <v>318021.55000000005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7"/>
      <c r="E101" s="387"/>
      <c r="F101" s="220"/>
      <c r="G101" s="410" t="s">
        <v>185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154</v>
      </c>
      <c r="C103" s="220"/>
      <c r="D103" s="386"/>
      <c r="E103" s="386"/>
      <c r="F103" s="220"/>
      <c r="G103" s="410" t="s">
        <v>186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3">
      <selection activeCell="A101" sqref="A101:Q104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66" t="s">
        <v>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136"/>
      <c r="T4" s="136"/>
      <c r="U4" s="136"/>
      <c r="V4" s="136"/>
    </row>
    <row r="5" spans="1:22" s="134" customFormat="1" ht="15">
      <c r="A5" s="431" t="s">
        <v>149</v>
      </c>
      <c r="B5" s="431"/>
      <c r="C5" s="431"/>
      <c r="D5" s="431"/>
      <c r="E5" s="431"/>
      <c r="F5" s="431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6" t="str">
        <f>'Ф.№2 місц.'!A6:R6</f>
        <v>За І півріччя   2022 року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143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152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153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151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151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144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174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166</v>
      </c>
      <c r="H19" s="429" t="s">
        <v>167</v>
      </c>
      <c r="I19" s="429" t="s">
        <v>168</v>
      </c>
      <c r="J19" s="429" t="s">
        <v>169</v>
      </c>
      <c r="K19" s="429" t="s">
        <v>122</v>
      </c>
      <c r="L19" s="429" t="s">
        <v>162</v>
      </c>
      <c r="M19" s="429" t="s">
        <v>163</v>
      </c>
      <c r="N19" s="429" t="s">
        <v>164</v>
      </c>
      <c r="O19" s="429" t="s">
        <v>165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'[1]ХОРОБРІВ'!$E$9</f>
        <v>0</v>
      </c>
      <c r="E27" s="168">
        <v>0</v>
      </c>
      <c r="F27" s="167">
        <v>0</v>
      </c>
      <c r="G27" s="326">
        <f>'[1]ХОРОБРІВ'!$U$9</f>
        <v>0</v>
      </c>
      <c r="H27" s="326">
        <f>'[1]ХОРОБРІВ'!$AK$9</f>
        <v>0</v>
      </c>
      <c r="I27" s="326">
        <f>'[1]ХОРОБРІВ'!$BA$9</f>
        <v>0</v>
      </c>
      <c r="J27" s="326">
        <f>'[1]ХОРОБРІВ'!$BQ$9</f>
        <v>0</v>
      </c>
      <c r="K27" s="158">
        <f>G27+H27+I27+J27</f>
        <v>0</v>
      </c>
      <c r="L27" s="329">
        <f>G27</f>
        <v>0</v>
      </c>
      <c r="M27" s="329">
        <f>H27</f>
        <v>0</v>
      </c>
      <c r="N27" s="329">
        <f>I27</f>
        <v>0</v>
      </c>
      <c r="O27" s="329">
        <f>J27</f>
        <v>0</v>
      </c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'[1]ХОРОБРІВ'!$E$10</f>
        <v>0</v>
      </c>
      <c r="E29" s="164"/>
      <c r="F29" s="164">
        <v>0</v>
      </c>
      <c r="G29" s="326">
        <f>'[1]ХОРОБРІВ'!$U$10</f>
        <v>0</v>
      </c>
      <c r="H29" s="326">
        <f>'[1]ХОРОБРІВ'!$AK$10</f>
        <v>0</v>
      </c>
      <c r="I29" s="326">
        <f>'[1]ХОРОБРІВ'!$BA$10</f>
        <v>0</v>
      </c>
      <c r="J29" s="326">
        <f>'[1]ХОРОБРІВ'!$BQ$10</f>
        <v>0</v>
      </c>
      <c r="K29" s="158">
        <f>G29+H29+I29+J29</f>
        <v>0</v>
      </c>
      <c r="L29" s="330">
        <f>G29</f>
        <v>0</v>
      </c>
      <c r="M29" s="330">
        <f>H29</f>
        <v>0</v>
      </c>
      <c r="N29" s="330">
        <f>I29</f>
        <v>0</v>
      </c>
      <c r="O29" s="330">
        <f>J29</f>
        <v>0</v>
      </c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7"/>
      <c r="E101" s="387"/>
      <c r="F101" s="220"/>
      <c r="G101" s="410" t="s">
        <v>185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154</v>
      </c>
      <c r="C103" s="220"/>
      <c r="D103" s="386"/>
      <c r="E103" s="386"/>
      <c r="F103" s="220"/>
      <c r="G103" s="410" t="s">
        <v>186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6">
      <selection activeCell="L16" sqref="L1:O16384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66" t="s">
        <v>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136"/>
      <c r="T4" s="136"/>
      <c r="U4" s="136"/>
      <c r="V4" s="136"/>
    </row>
    <row r="5" spans="1:22" s="134" customFormat="1" ht="15">
      <c r="A5" s="431" t="s">
        <v>149</v>
      </c>
      <c r="B5" s="431"/>
      <c r="C5" s="431"/>
      <c r="D5" s="431"/>
      <c r="E5" s="431"/>
      <c r="F5" s="431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6" t="str">
        <f>'Ф.№2 місц.'!A6:R6</f>
        <v>За І півріччя   2022 року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143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152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153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151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151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144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175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166</v>
      </c>
      <c r="H19" s="429" t="s">
        <v>167</v>
      </c>
      <c r="I19" s="429" t="s">
        <v>168</v>
      </c>
      <c r="J19" s="429" t="s">
        <v>169</v>
      </c>
      <c r="K19" s="429" t="s">
        <v>122</v>
      </c>
      <c r="L19" s="429" t="s">
        <v>162</v>
      </c>
      <c r="M19" s="429" t="s">
        <v>163</v>
      </c>
      <c r="N19" s="429" t="s">
        <v>164</v>
      </c>
      <c r="O19" s="429" t="s">
        <v>165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'[1]ХОРОБРІВ'!$E$47</f>
        <v>0</v>
      </c>
      <c r="E31" s="163">
        <v>0</v>
      </c>
      <c r="F31" s="164">
        <v>0</v>
      </c>
      <c r="G31" s="344">
        <f>'[1]ХОРОБРІВ'!$U$47</f>
        <v>0</v>
      </c>
      <c r="H31" s="344">
        <f>'[1]ХОРОБРІВ'!$AK$47</f>
        <v>0</v>
      </c>
      <c r="I31" s="344">
        <f>'[1]ХОРОБРІВ'!$BA$47</f>
        <v>0</v>
      </c>
      <c r="J31" s="344">
        <f>'[1]ХОРОБРІВ'!$BQ$47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>
        <f>J34</f>
        <v>0</v>
      </c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>
        <f>J34</f>
        <v>0</v>
      </c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/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'[1]ХОРОБРІВ'!$E$180</f>
        <v>0</v>
      </c>
      <c r="E61" s="178">
        <v>0</v>
      </c>
      <c r="F61" s="177">
        <v>0</v>
      </c>
      <c r="G61" s="345">
        <f>'[1]ХОРОБРІВ'!$U$180</f>
        <v>0</v>
      </c>
      <c r="H61" s="345">
        <f>'[1]ХОРОБРІВ'!$AK$180</f>
        <v>0</v>
      </c>
      <c r="I61" s="345">
        <f>'[1]ХОРОБРІВ'!$BA$180</f>
        <v>0</v>
      </c>
      <c r="J61" s="345">
        <f>'[1]ХОРОБРІВ'!$BQ$180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7"/>
      <c r="E101" s="387"/>
      <c r="F101" s="220"/>
      <c r="G101" s="410" t="s">
        <v>185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154</v>
      </c>
      <c r="C103" s="220"/>
      <c r="D103" s="386"/>
      <c r="E103" s="386"/>
      <c r="F103" s="220"/>
      <c r="G103" s="410" t="s">
        <v>186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6">
      <selection activeCell="L16" sqref="L1:O16384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30" t="s">
        <v>135</v>
      </c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135"/>
    </row>
    <row r="2" spans="7:19" s="134" customFormat="1" ht="36.75" customHeight="1"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135"/>
    </row>
    <row r="3" spans="7:19" s="134" customFormat="1" ht="0.75" customHeight="1"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135"/>
    </row>
    <row r="4" spans="1:22" s="134" customFormat="1" ht="15">
      <c r="A4" s="366" t="s">
        <v>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136"/>
      <c r="T4" s="136"/>
      <c r="U4" s="136"/>
      <c r="V4" s="136"/>
    </row>
    <row r="5" spans="1:22" s="134" customFormat="1" ht="15">
      <c r="A5" s="431" t="s">
        <v>149</v>
      </c>
      <c r="B5" s="431"/>
      <c r="C5" s="431"/>
      <c r="D5" s="431"/>
      <c r="E5" s="431"/>
      <c r="F5" s="431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6" t="str">
        <f>'Ф.№2 місц.'!A6:R6</f>
        <v>За І півріччя   2022 року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2" t="s">
        <v>143</v>
      </c>
      <c r="C9" s="432"/>
      <c r="D9" s="432"/>
      <c r="E9" s="432"/>
      <c r="F9" s="432"/>
      <c r="G9" s="432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6" t="s">
        <v>152</v>
      </c>
      <c r="C10" s="426"/>
      <c r="D10" s="426"/>
      <c r="E10" s="426"/>
      <c r="F10" s="426"/>
      <c r="G10" s="426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7" t="s">
        <v>153</v>
      </c>
      <c r="C11" s="427"/>
      <c r="D11" s="427"/>
      <c r="E11" s="427"/>
      <c r="F11" s="427"/>
      <c r="G11" s="427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4" t="s">
        <v>110</v>
      </c>
      <c r="B12" s="424"/>
      <c r="C12" s="424"/>
      <c r="D12" s="149"/>
      <c r="E12" s="428" t="s">
        <v>151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S12" s="150"/>
      <c r="T12" s="145"/>
    </row>
    <row r="13" spans="1:20" s="138" customFormat="1" ht="11.25">
      <c r="A13" s="424" t="s">
        <v>5</v>
      </c>
      <c r="B13" s="424"/>
      <c r="C13" s="424"/>
      <c r="D13" s="151"/>
      <c r="E13" s="423" t="s">
        <v>151</v>
      </c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144"/>
      <c r="T13" s="145"/>
    </row>
    <row r="14" spans="1:20" s="138" customFormat="1" ht="11.25">
      <c r="A14" s="424" t="s">
        <v>6</v>
      </c>
      <c r="B14" s="424"/>
      <c r="C14" s="424"/>
      <c r="D14" s="149" t="s">
        <v>144</v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144"/>
      <c r="T14" s="145"/>
    </row>
    <row r="15" spans="1:21" s="138" customFormat="1" ht="33.75" customHeight="1">
      <c r="A15" s="424" t="s">
        <v>7</v>
      </c>
      <c r="B15" s="424"/>
      <c r="C15" s="424"/>
      <c r="D15" s="152" t="s">
        <v>176</v>
      </c>
      <c r="E15" s="436" t="str">
        <f>'Ф.№2 місц.'!E15:R15</f>
        <v>Хоробрівська ЗШ І-ІІІст.</v>
      </c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8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</row>
    <row r="19" spans="1:18" s="138" customFormat="1" ht="11.25" customHeight="1" thickBot="1" thickTop="1">
      <c r="A19" s="433" t="s">
        <v>10</v>
      </c>
      <c r="B19" s="434" t="s">
        <v>119</v>
      </c>
      <c r="C19" s="433" t="s">
        <v>12</v>
      </c>
      <c r="D19" s="434" t="s">
        <v>13</v>
      </c>
      <c r="E19" s="434" t="s">
        <v>131</v>
      </c>
      <c r="F19" s="429" t="s">
        <v>14</v>
      </c>
      <c r="G19" s="429" t="s">
        <v>166</v>
      </c>
      <c r="H19" s="429" t="s">
        <v>167</v>
      </c>
      <c r="I19" s="429" t="s">
        <v>168</v>
      </c>
      <c r="J19" s="429" t="s">
        <v>169</v>
      </c>
      <c r="K19" s="429" t="s">
        <v>122</v>
      </c>
      <c r="L19" s="429" t="s">
        <v>162</v>
      </c>
      <c r="M19" s="429" t="s">
        <v>163</v>
      </c>
      <c r="N19" s="429" t="s">
        <v>164</v>
      </c>
      <c r="O19" s="429" t="s">
        <v>165</v>
      </c>
      <c r="P19" s="429" t="s">
        <v>19</v>
      </c>
      <c r="Q19" s="429" t="s">
        <v>20</v>
      </c>
      <c r="R19" s="434" t="s">
        <v>21</v>
      </c>
    </row>
    <row r="20" spans="1:18" s="138" customFormat="1" ht="14.25" customHeight="1" thickBot="1" thickTop="1">
      <c r="A20" s="433"/>
      <c r="B20" s="434"/>
      <c r="C20" s="433"/>
      <c r="D20" s="434"/>
      <c r="E20" s="434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34"/>
    </row>
    <row r="21" spans="1:18" s="138" customFormat="1" ht="34.5" customHeight="1" thickBot="1" thickTop="1">
      <c r="A21" s="433"/>
      <c r="B21" s="434"/>
      <c r="C21" s="433"/>
      <c r="D21" s="434"/>
      <c r="E21" s="434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4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'[1]ХОРОБРІВ'!$E$46</f>
        <v>0</v>
      </c>
      <c r="E31" s="163">
        <v>0</v>
      </c>
      <c r="F31" s="164">
        <v>0</v>
      </c>
      <c r="G31" s="344">
        <f>'[1]ХОРОБРІВ'!$U$46</f>
        <v>0</v>
      </c>
      <c r="H31" s="344">
        <f>'[1]ХОРОБРІВ'!$AK$46</f>
        <v>0</v>
      </c>
      <c r="I31" s="344">
        <f>'[1]ХОРОБРІВ'!$BA$46</f>
        <v>0</v>
      </c>
      <c r="J31" s="344">
        <f>'[1]ХОРОБРІВ'!$BQ$46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'[1]ХОРОБРІВ'!$E$179</f>
        <v>0</v>
      </c>
      <c r="E61" s="178">
        <v>0</v>
      </c>
      <c r="F61" s="177">
        <v>0</v>
      </c>
      <c r="G61" s="345">
        <f>'[1]ХОРОБРІВ'!$U$179</f>
        <v>0</v>
      </c>
      <c r="H61" s="345">
        <f>'[1]ХОРОБРІВ'!$AK$179</f>
        <v>0</v>
      </c>
      <c r="I61" s="345">
        <f>'[1]ХОРОБРІВ'!$BA$179</f>
        <v>0</v>
      </c>
      <c r="J61" s="345">
        <f>'[1]ХОРОБРІВ'!$BQ$179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184</v>
      </c>
      <c r="C101" s="220"/>
      <c r="D101" s="387"/>
      <c r="E101" s="387"/>
      <c r="F101" s="220"/>
      <c r="G101" s="410" t="s">
        <v>185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</row>
    <row r="102" spans="2:16" s="134" customFormat="1" ht="12.75" customHeight="1">
      <c r="B102" s="220"/>
      <c r="C102" s="220"/>
      <c r="D102" s="381" t="s">
        <v>108</v>
      </c>
      <c r="E102" s="381"/>
      <c r="F102" s="220"/>
      <c r="G102" s="409" t="s">
        <v>109</v>
      </c>
      <c r="H102" s="409"/>
      <c r="I102" s="409"/>
      <c r="J102" s="409"/>
      <c r="K102" s="409"/>
      <c r="L102" s="409"/>
      <c r="M102" s="409"/>
      <c r="N102" s="409"/>
      <c r="O102" s="409"/>
      <c r="P102" s="409"/>
    </row>
    <row r="103" spans="1:17" s="134" customFormat="1" ht="12" customHeight="1">
      <c r="A103" s="220" t="s">
        <v>154</v>
      </c>
      <c r="C103" s="220"/>
      <c r="D103" s="386"/>
      <c r="E103" s="386"/>
      <c r="F103" s="220"/>
      <c r="G103" s="410" t="s">
        <v>186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</row>
    <row r="104" spans="1:17" s="134" customFormat="1" ht="12" customHeight="1">
      <c r="A104" s="221"/>
      <c r="C104" s="220"/>
      <c r="D104" s="381" t="s">
        <v>108</v>
      </c>
      <c r="E104" s="381"/>
      <c r="G104" s="409" t="s">
        <v>109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2022-07-18T09:42:19Z</dcterms:modified>
  <cp:category/>
  <cp:version/>
  <cp:contentType/>
  <cp:contentStatus/>
</cp:coreProperties>
</file>