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Ф.4.3.КФК7321" sheetId="1" r:id="rId1"/>
    <sheet name="Ф.4.3.КФК1021" sheetId="2" r:id="rId2"/>
    <sheet name="Ф.4.1." sheetId="3" r:id="rId3"/>
    <sheet name="Ф.4.2." sheetId="4" r:id="rId4"/>
    <sheet name="Ф.№2 місц." sheetId="5" r:id="rId5"/>
    <sheet name="Ф.№2.субв " sheetId="6" r:id="rId6"/>
    <sheet name="Ф.№2.дотація" sheetId="7" r:id="rId7"/>
    <sheet name="Ф.№2.НУШ" sheetId="8" r:id="rId8"/>
    <sheet name="Ф.№2.НУШ співфін" sheetId="9" r:id="rId9"/>
    <sheet name="Ф.№2.інклюз." sheetId="10" r:id="rId10"/>
    <sheet name="Ф.№2.спром.шк." sheetId="11" r:id="rId11"/>
    <sheet name="Ф.№2.спр.ш.співфін." sheetId="12" r:id="rId12"/>
  </sheets>
  <externalReferences>
    <externalReference r:id="rId15"/>
  </externalReferences>
  <definedNames>
    <definedName name="_xlfn.BAHTTEXT" hidden="1">#NAME?</definedName>
    <definedName name="_xlnm.Print_Titles" localSheetId="2">'Ф.4.1.'!$22:$22</definedName>
    <definedName name="_xlnm.Print_Titles" localSheetId="1">'Ф.4.3.КФК1021'!$21:$21</definedName>
    <definedName name="_xlnm.Print_Titles" localSheetId="0">'Ф.4.3.КФК7321'!$21:$21</definedName>
    <definedName name="_xlnm.Print_Area" localSheetId="2">'Ф.4.1.'!$A$1:$R$106</definedName>
  </definedNames>
  <calcPr fullCalcOnLoad="1" refMode="R1C1"/>
</workbook>
</file>

<file path=xl/sharedStrings.xml><?xml version="1.0" encoding="utf-8"?>
<sst xmlns="http://schemas.openxmlformats.org/spreadsheetml/2006/main" count="2759" uniqueCount="188">
  <si>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</si>
  <si>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</si>
  <si>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</si>
  <si>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</si>
  <si>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</si>
  <si>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</si>
  <si>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</si>
  <si>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</si>
  <si>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</si>
  <si>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</si>
  <si>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</si>
  <si>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</si>
  <si>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</si>
  <si>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</si>
  <si>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</si>
  <si>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</si>
  <si>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</si>
  <si>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</si>
  <si>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</si>
  <si>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</si>
  <si>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</si>
  <si>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</si>
  <si>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</si>
  <si>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</si>
  <si>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</si>
  <si>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</si>
  <si>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</si>
  <si>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</si>
  <si>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</si>
  <si>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</si>
  <si>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</si>
  <si>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</si>
  <si>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</si>
  <si>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</si>
  <si>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</si>
  <si>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</si>
  <si>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</si>
  <si>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</si>
  <si>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</si>
  <si>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</si>
  <si>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</si>
  <si>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</si>
  <si>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</si>
  <si>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</si>
  <si>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</si>
  <si>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</si>
  <si>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</si>
  <si>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</si>
  <si>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</si>
  <si>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</si>
  <si>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</si>
  <si>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</si>
  <si>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</si>
  <si>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</si>
  <si>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</si>
  <si>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</si>
  <si>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</si>
  <si>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</si>
  <si>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</si>
  <si>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</si>
  <si>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</si>
  <si>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</si>
  <si>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</si>
  <si>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</si>
  <si>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</si>
  <si>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</si>
  <si>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</si>
  <si>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</si>
  <si>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</si>
  <si>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</si>
  <si>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</si>
  <si>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</si>
  <si>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</si>
  <si>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</si>
  <si>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</si>
  <si>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</si>
  <si>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</si>
  <si>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</si>
  <si>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</si>
  <si>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</si>
  <si>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</si>
  <si>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</si>
  <si>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</si>
  <si>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</si>
  <si>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</si>
  <si>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</si>
  <si>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</si>
  <si>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</si>
  <si>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</si>
  <si>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</si>
  <si>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</si>
  <si>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</si>
  <si>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</si>
  <si>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</si>
  <si>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</si>
  <si>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</si>
  <si>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</si>
  <si>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</si>
  <si>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</si>
  <si>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</si>
  <si>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</si>
  <si>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</si>
  <si>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</si>
  <si>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</si>
  <si>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</si>
  <si>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</si>
  <si>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</si>
  <si>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</si>
  <si>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</si>
  <si>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</si>
  <si>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</si>
  <si>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</si>
  <si>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</si>
  <si>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</si>
  <si>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</si>
  <si>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</si>
  <si>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</si>
  <si>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</si>
  <si>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</si>
  <si>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</si>
  <si>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</si>
  <si>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</si>
  <si>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</si>
  <si>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</si>
  <si>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</si>
  <si>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</si>
  <si>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</si>
  <si>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</si>
  <si>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</si>
  <si>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</si>
  <si>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</si>
  <si>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</si>
  <si>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</si>
  <si>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</si>
  <si>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</si>
  <si>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</si>
  <si>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</si>
  <si>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</si>
  <si>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</si>
  <si>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</si>
  <si>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</si>
  <si>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</si>
  <si>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</si>
  <si>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</si>
  <si>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</si>
  <si>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</si>
  <si>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</si>
  <si>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</si>
  <si>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</si>
  <si>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</si>
  <si>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</si>
  <si>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</si>
  <si>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</si>
  <si>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</si>
  <si>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</si>
  <si>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</si>
  <si>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</si>
  <si>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</si>
  <si>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</si>
  <si>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</si>
  <si>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</si>
  <si>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</si>
  <si>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</si>
  <si>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</si>
  <si>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</si>
  <si>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</si>
  <si>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</si>
  <si>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</si>
  <si>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</si>
  <si>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</si>
  <si>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</si>
  <si>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</si>
  <si>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0611021</t>
  </si>
  <si>
    <t>0611031</t>
  </si>
  <si>
    <t xml:space="preserve"> 0611182</t>
  </si>
  <si>
    <t xml:space="preserve"> 0611181</t>
  </si>
  <si>
    <t xml:space="preserve"> 0611171</t>
  </si>
  <si>
    <t xml:space="preserve"> 0611172</t>
  </si>
  <si>
    <t xml:space="preserve"> 0617321</t>
  </si>
  <si>
    <t xml:space="preserve"> 0611200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</si>
  <si>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</si>
  <si>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</si>
  <si>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</si>
  <si>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>Надія ЧОРНА</t>
  </si>
  <si>
    <t xml:space="preserve"> 0611022</t>
  </si>
  <si>
    <t xml:space="preserve">Керівник </t>
  </si>
  <si>
    <t>Роман СТАШКЕВИЧ</t>
  </si>
  <si>
    <t>За   2023 рік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</si>
</sst>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5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3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0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5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6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7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39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7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212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212" fontId="24" fillId="0" borderId="12" xfId="57" applyNumberFormat="1" applyFont="1" applyFill="1" applyBorder="1" applyAlignment="1" applyProtection="1">
      <alignment horizontal="right" vertical="center" wrapText="1"/>
      <protection/>
    </xf>
    <xf numFmtId="212" fontId="25" fillId="0" borderId="12" xfId="57" applyNumberFormat="1" applyFont="1" applyFill="1" applyBorder="1" applyAlignment="1" applyProtection="1">
      <alignment horizontal="right" vertical="center" wrapText="1"/>
      <protection/>
    </xf>
    <xf numFmtId="212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212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Fill="1" applyBorder="1" applyAlignment="1" applyProtection="1">
      <alignment horizontal="right" vertical="center"/>
      <protection/>
    </xf>
    <xf numFmtId="212" fontId="30" fillId="4" borderId="12" xfId="56" applyNumberFormat="1" applyFont="1" applyFill="1" applyBorder="1" applyAlignment="1" applyProtection="1">
      <alignment horizontal="right" vertical="center"/>
      <protection locked="0"/>
    </xf>
    <xf numFmtId="212" fontId="24" fillId="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/>
    </xf>
    <xf numFmtId="212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25" fillId="4" borderId="12" xfId="57" applyNumberFormat="1" applyFont="1" applyFill="1" applyBorder="1" applyAlignment="1" applyProtection="1">
      <alignment horizontal="right" vertical="center"/>
      <protection locked="0"/>
    </xf>
    <xf numFmtId="0" fontId="28" fillId="0" borderId="18" xfId="55" applyFont="1" applyBorder="1" applyAlignment="1">
      <alignment wrapText="1"/>
      <protection/>
    </xf>
    <xf numFmtId="0" fontId="28" fillId="0" borderId="19" xfId="55" applyFont="1" applyBorder="1" applyAlignment="1">
      <alignment wrapText="1"/>
      <protection/>
    </xf>
    <xf numFmtId="0" fontId="21" fillId="0" borderId="0" xfId="57" applyFont="1" applyBorder="1" applyAlignment="1">
      <alignment/>
      <protection/>
    </xf>
    <xf numFmtId="0" fontId="1" fillId="0" borderId="0" xfId="56" applyBorder="1">
      <alignment/>
      <protection/>
    </xf>
    <xf numFmtId="2" fontId="22" fillId="0" borderId="0" xfId="57" applyNumberFormat="1" applyFont="1" applyFill="1" applyBorder="1" applyAlignment="1" applyProtection="1">
      <alignment vertical="top"/>
      <protection locked="0"/>
    </xf>
    <xf numFmtId="0" fontId="21" fillId="0" borderId="0" xfId="57" applyFont="1" applyBorder="1">
      <alignment/>
      <protection/>
    </xf>
    <xf numFmtId="0" fontId="0" fillId="0" borderId="0" xfId="0" applyBorder="1" applyAlignment="1">
      <alignment/>
    </xf>
    <xf numFmtId="0" fontId="22" fillId="0" borderId="12" xfId="56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38" fillId="0" borderId="20" xfId="57" applyFont="1" applyBorder="1" applyAlignment="1">
      <alignment horizontal="center" vertical="top"/>
      <protection/>
    </xf>
    <xf numFmtId="0" fontId="21" fillId="0" borderId="21" xfId="57" applyFont="1" applyBorder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2" fontId="22" fillId="0" borderId="23" xfId="57" applyNumberFormat="1" applyFont="1" applyFill="1" applyBorder="1" applyAlignment="1" applyProtection="1">
      <alignment horizontal="center" vertical="top"/>
      <protection locked="0"/>
    </xf>
    <xf numFmtId="2" fontId="22" fillId="0" borderId="24" xfId="57" applyNumberFormat="1" applyFont="1" applyFill="1" applyBorder="1" applyAlignment="1" applyProtection="1">
      <alignment horizontal="center" vertical="top"/>
      <protection locked="0"/>
    </xf>
    <xf numFmtId="0" fontId="37" fillId="24" borderId="10" xfId="57" applyFont="1" applyFill="1" applyBorder="1" applyAlignment="1">
      <alignment horizontal="center"/>
      <protection/>
    </xf>
    <xf numFmtId="0" fontId="37" fillId="0" borderId="10" xfId="57" applyFont="1" applyBorder="1" applyAlignment="1">
      <alignment horizontal="center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1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31" fillId="0" borderId="12" xfId="56" applyFont="1" applyBorder="1" applyAlignment="1">
      <alignment horizontal="center" vertical="center" wrapText="1"/>
      <protection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21" fillId="0" borderId="10" xfId="57" applyFont="1" applyBorder="1" applyAlignment="1">
      <alignment horizontal="left"/>
      <protection/>
    </xf>
    <xf numFmtId="3" fontId="28" fillId="0" borderId="25" xfId="55" applyNumberFormat="1" applyFont="1" applyBorder="1" applyAlignment="1">
      <alignment horizontal="left" wrapText="1"/>
      <protection/>
    </xf>
    <xf numFmtId="0" fontId="28" fillId="0" borderId="18" xfId="55" applyFont="1" applyBorder="1" applyAlignment="1">
      <alignment horizontal="left" wrapText="1"/>
      <protection/>
    </xf>
    <xf numFmtId="0" fontId="28" fillId="0" borderId="26" xfId="55" applyFont="1" applyBorder="1" applyAlignment="1">
      <alignment horizontal="left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8" fillId="0" borderId="10" xfId="55" applyFont="1" applyBorder="1" applyAlignment="1">
      <alignment horizontal="left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5" fillId="0" borderId="0" xfId="55" applyFont="1" applyAlignment="1">
      <alignment horizontal="left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10" xfId="57" applyFont="1" applyBorder="1" applyAlignment="1">
      <alignment horizontal="center"/>
      <protection/>
    </xf>
    <xf numFmtId="0" fontId="25" fillId="0" borderId="0" xfId="57" applyFont="1" applyAlignment="1">
      <alignment horizontal="left" wrapText="1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 vertical="top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28" fillId="0" borderId="25" xfId="55" applyFont="1" applyBorder="1" applyAlignment="1">
      <alignment horizontal="center" wrapText="1"/>
      <protection/>
    </xf>
    <xf numFmtId="0" fontId="28" fillId="0" borderId="18" xfId="55" applyFont="1" applyBorder="1" applyAlignment="1">
      <alignment horizontal="center" wrapText="1"/>
      <protection/>
    </xf>
    <xf numFmtId="0" fontId="28" fillId="0" borderId="26" xfId="55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34">
        <row r="2">
          <cell r="C2" t="str">
            <v>Романівська початкова школа</v>
          </cell>
        </row>
        <row r="3">
          <cell r="U3">
            <v>91347.13</v>
          </cell>
          <cell r="AK3">
            <v>172231.11</v>
          </cell>
          <cell r="BA3">
            <v>167951.36</v>
          </cell>
          <cell r="BQ3">
            <v>102577.22</v>
          </cell>
        </row>
        <row r="4">
          <cell r="U4">
            <v>20209.61</v>
          </cell>
          <cell r="AK4">
            <v>37409.16</v>
          </cell>
          <cell r="BA4">
            <v>39577.94</v>
          </cell>
          <cell r="BQ4">
            <v>20217.119999999995</v>
          </cell>
        </row>
        <row r="5">
          <cell r="U5">
            <v>47679.75</v>
          </cell>
          <cell r="AK5">
            <v>57663.89</v>
          </cell>
          <cell r="BA5">
            <v>47486.23</v>
          </cell>
          <cell r="BQ5">
            <v>97212.38</v>
          </cell>
        </row>
        <row r="6">
          <cell r="U6">
            <v>10015.97</v>
          </cell>
          <cell r="AK6">
            <v>13167.74</v>
          </cell>
          <cell r="BA6">
            <v>9886.79</v>
          </cell>
          <cell r="BQ6">
            <v>22465.96</v>
          </cell>
        </row>
        <row r="7">
          <cell r="T7">
            <v>91347.13</v>
          </cell>
          <cell r="U7">
            <v>20209.61</v>
          </cell>
          <cell r="AJ7">
            <v>172231.11</v>
          </cell>
          <cell r="AK7">
            <v>37409.16</v>
          </cell>
          <cell r="AZ7">
            <v>167951.36</v>
          </cell>
          <cell r="BA7">
            <v>39577.94</v>
          </cell>
          <cell r="BP7">
            <v>102577.22</v>
          </cell>
          <cell r="BQ7">
            <v>20217.119999999995</v>
          </cell>
        </row>
        <row r="8">
          <cell r="T8">
            <v>47679.75</v>
          </cell>
          <cell r="U8">
            <v>10015.97</v>
          </cell>
          <cell r="AJ8">
            <v>57663.89</v>
          </cell>
          <cell r="AK8">
            <v>13167.74</v>
          </cell>
          <cell r="AZ8">
            <v>47486.23</v>
          </cell>
          <cell r="BA8">
            <v>9886.79</v>
          </cell>
          <cell r="BP8">
            <v>97212.38</v>
          </cell>
          <cell r="BQ8">
            <v>22465.96</v>
          </cell>
        </row>
        <row r="9">
          <cell r="E9">
            <v>0</v>
          </cell>
          <cell r="U9">
            <v>0</v>
          </cell>
          <cell r="AK9">
            <v>0</v>
          </cell>
          <cell r="BA9">
            <v>0</v>
          </cell>
          <cell r="BQ9">
            <v>0</v>
          </cell>
        </row>
        <row r="10">
          <cell r="E10">
            <v>0</v>
          </cell>
          <cell r="U10">
            <v>0</v>
          </cell>
          <cell r="AK10">
            <v>0</v>
          </cell>
          <cell r="BA10">
            <v>0</v>
          </cell>
          <cell r="BQ10">
            <v>0</v>
          </cell>
        </row>
        <row r="11">
          <cell r="E11">
            <v>0</v>
          </cell>
          <cell r="U11">
            <v>0</v>
          </cell>
          <cell r="AK11">
            <v>0</v>
          </cell>
          <cell r="BA11">
            <v>0</v>
          </cell>
          <cell r="BQ11">
            <v>0</v>
          </cell>
        </row>
        <row r="12">
          <cell r="E12">
            <v>0</v>
          </cell>
          <cell r="U12">
            <v>0</v>
          </cell>
          <cell r="AK12">
            <v>0</v>
          </cell>
          <cell r="BA12">
            <v>0</v>
          </cell>
          <cell r="BQ12">
            <v>0</v>
          </cell>
        </row>
        <row r="32">
          <cell r="U32">
            <v>870</v>
          </cell>
          <cell r="AK32">
            <v>377.36</v>
          </cell>
          <cell r="BA32">
            <v>7015.26</v>
          </cell>
          <cell r="BQ32">
            <v>10495.01</v>
          </cell>
        </row>
        <row r="33">
          <cell r="U33">
            <v>870</v>
          </cell>
          <cell r="AK33">
            <v>377.36</v>
          </cell>
          <cell r="BA33">
            <v>7015.26</v>
          </cell>
          <cell r="BQ33">
            <v>10495.01</v>
          </cell>
        </row>
        <row r="41">
          <cell r="E41">
            <v>0</v>
          </cell>
          <cell r="U41">
            <v>0</v>
          </cell>
          <cell r="AK41">
            <v>0</v>
          </cell>
          <cell r="BA41">
            <v>0</v>
          </cell>
          <cell r="BQ41">
            <v>0</v>
          </cell>
        </row>
        <row r="42">
          <cell r="E42">
            <v>0</v>
          </cell>
          <cell r="U42">
            <v>0</v>
          </cell>
          <cell r="AK42">
            <v>0</v>
          </cell>
          <cell r="BA42">
            <v>0</v>
          </cell>
          <cell r="BQ42">
            <v>0</v>
          </cell>
        </row>
        <row r="46">
          <cell r="E46">
            <v>0</v>
          </cell>
          <cell r="U46">
            <v>0</v>
          </cell>
          <cell r="AK46">
            <v>0</v>
          </cell>
          <cell r="BA46">
            <v>0</v>
          </cell>
          <cell r="BQ46">
            <v>0</v>
          </cell>
        </row>
        <row r="47">
          <cell r="E47">
            <v>0</v>
          </cell>
          <cell r="U47">
            <v>0</v>
          </cell>
          <cell r="AK47">
            <v>0</v>
          </cell>
          <cell r="BA47">
            <v>0</v>
          </cell>
          <cell r="BQ47">
            <v>0</v>
          </cell>
        </row>
        <row r="51">
          <cell r="E51">
            <v>0</v>
          </cell>
          <cell r="U51">
            <v>0</v>
          </cell>
          <cell r="AP51">
            <v>0</v>
          </cell>
          <cell r="BA51">
            <v>0</v>
          </cell>
          <cell r="BQ51">
            <v>0</v>
          </cell>
        </row>
        <row r="66"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U69">
            <v>5269.59</v>
          </cell>
          <cell r="AK69">
            <v>19531.809999999998</v>
          </cell>
          <cell r="BA69">
            <v>12832.599999999999</v>
          </cell>
          <cell r="BQ69">
            <v>2683.79</v>
          </cell>
        </row>
        <row r="70">
          <cell r="U70">
            <v>5269.59</v>
          </cell>
          <cell r="AK70">
            <v>19531.809999999998</v>
          </cell>
          <cell r="BA70">
            <v>12832.599999999999</v>
          </cell>
          <cell r="BQ70">
            <v>2683.79</v>
          </cell>
        </row>
        <row r="121">
          <cell r="U121">
            <v>4078.95</v>
          </cell>
          <cell r="AK121">
            <v>1731</v>
          </cell>
          <cell r="BA121">
            <v>13087.970000000001</v>
          </cell>
          <cell r="BQ121">
            <v>7666.03</v>
          </cell>
        </row>
        <row r="122">
          <cell r="U122">
            <v>4078.95</v>
          </cell>
          <cell r="AK122">
            <v>1731</v>
          </cell>
          <cell r="BA122">
            <v>13087.97</v>
          </cell>
          <cell r="BQ122">
            <v>7666.03</v>
          </cell>
        </row>
        <row r="124"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U131">
            <v>4027.24</v>
          </cell>
          <cell r="AK131">
            <v>11755.869999999999</v>
          </cell>
          <cell r="BA131">
            <v>3274.9</v>
          </cell>
          <cell r="BQ131">
            <v>11565.08</v>
          </cell>
        </row>
        <row r="132">
          <cell r="U132">
            <v>4027.24</v>
          </cell>
          <cell r="AK132">
            <v>11755.869999999999</v>
          </cell>
          <cell r="BA132">
            <v>3274.9</v>
          </cell>
          <cell r="BQ132">
            <v>11565.08</v>
          </cell>
        </row>
        <row r="133">
          <cell r="U133">
            <v>28524.6</v>
          </cell>
          <cell r="AK133">
            <v>25452.71</v>
          </cell>
          <cell r="BA133">
            <v>877.01</v>
          </cell>
          <cell r="BQ133">
            <v>55435.700000000004</v>
          </cell>
        </row>
        <row r="134">
          <cell r="U134">
            <v>28524.6</v>
          </cell>
          <cell r="AK134">
            <v>25452.71</v>
          </cell>
          <cell r="BA134">
            <v>877.01</v>
          </cell>
          <cell r="BQ134">
            <v>55435.700000000004</v>
          </cell>
        </row>
        <row r="135"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U143">
            <v>0</v>
          </cell>
          <cell r="AK143">
            <v>0</v>
          </cell>
          <cell r="BA143">
            <v>720</v>
          </cell>
          <cell r="BQ143">
            <v>0</v>
          </cell>
        </row>
        <row r="144">
          <cell r="U144">
            <v>0</v>
          </cell>
          <cell r="AK144">
            <v>0</v>
          </cell>
          <cell r="BA144">
            <v>720</v>
          </cell>
          <cell r="BQ144">
            <v>0</v>
          </cell>
        </row>
        <row r="145"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U151">
            <v>0</v>
          </cell>
          <cell r="AK151">
            <v>826.44</v>
          </cell>
          <cell r="BA151">
            <v>0</v>
          </cell>
          <cell r="BQ151">
            <v>0</v>
          </cell>
        </row>
        <row r="152">
          <cell r="U152">
            <v>0</v>
          </cell>
          <cell r="AK152">
            <v>826.44</v>
          </cell>
          <cell r="BA152">
            <v>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79">
          <cell r="E179">
            <v>0</v>
          </cell>
          <cell r="U179">
            <v>0</v>
          </cell>
          <cell r="AK179">
            <v>0</v>
          </cell>
          <cell r="BA179">
            <v>0</v>
          </cell>
          <cell r="BQ179">
            <v>0</v>
          </cell>
        </row>
        <row r="180">
          <cell r="E180">
            <v>0</v>
          </cell>
          <cell r="U180">
            <v>0</v>
          </cell>
          <cell r="AK180">
            <v>0</v>
          </cell>
          <cell r="BA180">
            <v>0</v>
          </cell>
          <cell r="BQ180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86">
          <cell r="E186">
            <v>0</v>
          </cell>
          <cell r="U186">
            <v>0</v>
          </cell>
          <cell r="AK186">
            <v>0</v>
          </cell>
          <cell r="BA186">
            <v>0</v>
          </cell>
          <cell r="BQ186">
            <v>0</v>
          </cell>
        </row>
        <row r="187">
          <cell r="E187">
            <v>0</v>
          </cell>
          <cell r="U187">
            <v>0</v>
          </cell>
          <cell r="AK187">
            <v>0</v>
          </cell>
          <cell r="BA187">
            <v>0</v>
          </cell>
          <cell r="BQ187">
            <v>0</v>
          </cell>
        </row>
        <row r="196">
          <cell r="E196">
            <v>0</v>
          </cell>
          <cell r="U196">
            <v>0</v>
          </cell>
          <cell r="AK196">
            <v>0</v>
          </cell>
          <cell r="BA196">
            <v>0</v>
          </cell>
          <cell r="BQ196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43">
      <selection activeCell="G99" sqref="G99:N9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9" t="s">
        <v>145</v>
      </c>
      <c r="J1" s="379"/>
      <c r="K1" s="379"/>
      <c r="L1" s="379"/>
      <c r="M1" s="379"/>
      <c r="N1" s="379"/>
    </row>
    <row r="2" spans="8:14" s="234" customFormat="1" ht="27.75" customHeight="1">
      <c r="H2" s="235"/>
      <c r="I2" s="379"/>
      <c r="J2" s="379"/>
      <c r="K2" s="379"/>
      <c r="L2" s="379"/>
      <c r="M2" s="379"/>
      <c r="N2" s="379"/>
    </row>
    <row r="3" spans="8:14" s="234" customFormat="1" ht="3" customHeight="1" hidden="1">
      <c r="H3" s="235"/>
      <c r="I3" s="379"/>
      <c r="J3" s="379"/>
      <c r="K3" s="379"/>
      <c r="L3" s="379"/>
      <c r="M3" s="379"/>
      <c r="N3" s="379"/>
    </row>
    <row r="4" spans="1:16" s="234" customFormat="1" ht="15">
      <c r="A4" s="382" t="s">
        <v>1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236"/>
      <c r="O4" s="236"/>
      <c r="P4" s="236"/>
    </row>
    <row r="5" spans="1:16" s="234" customFormat="1" ht="15" customHeight="1">
      <c r="A5" s="384" t="s">
        <v>159</v>
      </c>
      <c r="B5" s="384"/>
      <c r="C5" s="384"/>
      <c r="D5" s="384"/>
      <c r="E5" s="384"/>
      <c r="F5" s="384"/>
      <c r="G5" s="384"/>
      <c r="H5" s="384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1" t="str">
        <f>'Ф.№2 місц.'!A6:R6</f>
        <v>За 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</row>
    <row r="7" s="239" customFormat="1" ht="11.25"/>
    <row r="8" spans="13:14" s="239" customFormat="1" ht="9.75" customHeight="1">
      <c r="M8" s="385" t="s">
        <v>2</v>
      </c>
      <c r="N8" s="385"/>
    </row>
    <row r="9" spans="1:14" s="239" customFormat="1" ht="22.5" customHeight="1">
      <c r="A9" s="240" t="s">
        <v>3</v>
      </c>
      <c r="B9" s="383" t="s">
        <v>143</v>
      </c>
      <c r="C9" s="383"/>
      <c r="D9" s="383"/>
      <c r="E9" s="383"/>
      <c r="F9" s="383"/>
      <c r="G9" s="383"/>
      <c r="H9" s="383"/>
      <c r="I9" s="383"/>
      <c r="J9" s="383"/>
      <c r="K9" s="241" t="s">
        <v>136</v>
      </c>
      <c r="M9" s="386">
        <v>41829167</v>
      </c>
      <c r="N9" s="386"/>
    </row>
    <row r="10" spans="1:14" s="239" customFormat="1" ht="11.25" customHeight="1">
      <c r="A10" s="242" t="s">
        <v>4</v>
      </c>
      <c r="B10" s="381" t="s">
        <v>161</v>
      </c>
      <c r="C10" s="381"/>
      <c r="D10" s="381"/>
      <c r="E10" s="381"/>
      <c r="F10" s="381"/>
      <c r="G10" s="381"/>
      <c r="H10" s="381"/>
      <c r="I10" s="381"/>
      <c r="J10" s="381"/>
      <c r="K10" s="241" t="s">
        <v>137</v>
      </c>
      <c r="M10" s="386"/>
      <c r="N10" s="386"/>
    </row>
    <row r="11" spans="1:14" s="239" customFormat="1" ht="11.25" customHeight="1">
      <c r="A11" s="242" t="s">
        <v>138</v>
      </c>
      <c r="B11" s="381" t="s">
        <v>153</v>
      </c>
      <c r="C11" s="381"/>
      <c r="D11" s="381"/>
      <c r="E11" s="381"/>
      <c r="F11" s="381"/>
      <c r="G11" s="381"/>
      <c r="H11" s="381"/>
      <c r="I11" s="381"/>
      <c r="J11" s="381"/>
      <c r="K11" s="241" t="s">
        <v>139</v>
      </c>
      <c r="M11" s="372"/>
      <c r="N11" s="372"/>
    </row>
    <row r="12" spans="1:14" s="239" customFormat="1" ht="11.25" customHeight="1">
      <c r="A12" s="380" t="s">
        <v>110</v>
      </c>
      <c r="B12" s="380"/>
      <c r="C12" s="243"/>
      <c r="D12" s="244">
        <v>0</v>
      </c>
      <c r="E12" s="374" t="s">
        <v>151</v>
      </c>
      <c r="F12" s="374"/>
      <c r="G12" s="374"/>
      <c r="H12" s="374"/>
      <c r="I12" s="374"/>
      <c r="J12" s="374"/>
      <c r="K12" s="245"/>
      <c r="L12" s="246"/>
      <c r="M12" s="246"/>
      <c r="N12" s="247"/>
    </row>
    <row r="13" spans="1:14" s="239" customFormat="1" ht="11.25">
      <c r="A13" s="376" t="s">
        <v>5</v>
      </c>
      <c r="B13" s="376"/>
      <c r="C13" s="243"/>
      <c r="D13" s="248"/>
      <c r="E13" s="377" t="s">
        <v>151</v>
      </c>
      <c r="F13" s="377"/>
      <c r="G13" s="377"/>
      <c r="H13" s="377"/>
      <c r="I13" s="377"/>
      <c r="J13" s="377"/>
      <c r="K13" s="377"/>
      <c r="L13" s="377"/>
      <c r="M13" s="377"/>
      <c r="N13" s="247"/>
    </row>
    <row r="14" spans="1:14" s="239" customFormat="1" ht="12" customHeight="1">
      <c r="A14" s="376" t="s">
        <v>6</v>
      </c>
      <c r="B14" s="376"/>
      <c r="C14" s="243"/>
      <c r="D14" s="249" t="s">
        <v>144</v>
      </c>
      <c r="E14" s="364" t="s">
        <v>8</v>
      </c>
      <c r="F14" s="364"/>
      <c r="G14" s="364"/>
      <c r="H14" s="364"/>
      <c r="I14" s="364"/>
      <c r="J14" s="364"/>
      <c r="K14" s="364"/>
      <c r="L14" s="364"/>
      <c r="M14" s="364"/>
      <c r="N14" s="247"/>
    </row>
    <row r="15" spans="1:25" s="239" customFormat="1" ht="43.5" customHeight="1">
      <c r="A15" s="376" t="s">
        <v>7</v>
      </c>
      <c r="B15" s="376"/>
      <c r="C15" s="243"/>
      <c r="D15" s="152" t="s">
        <v>178</v>
      </c>
      <c r="E15" s="362" t="str">
        <f>'Ф.№2 місц.'!E15:R15</f>
        <v>Романівська початкова школа</v>
      </c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</row>
    <row r="16" s="239" customFormat="1" ht="11.25">
      <c r="A16" s="250" t="s">
        <v>180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8" t="s">
        <v>10</v>
      </c>
      <c r="B18" s="360" t="s">
        <v>119</v>
      </c>
      <c r="C18" s="360" t="s">
        <v>12</v>
      </c>
      <c r="D18" s="360" t="s">
        <v>146</v>
      </c>
      <c r="E18" s="360" t="s">
        <v>131</v>
      </c>
      <c r="F18" s="360" t="s">
        <v>14</v>
      </c>
      <c r="G18" s="360"/>
      <c r="H18" s="360" t="s">
        <v>147</v>
      </c>
      <c r="I18" s="360" t="s">
        <v>122</v>
      </c>
      <c r="J18" s="360" t="s">
        <v>19</v>
      </c>
      <c r="K18" s="360"/>
      <c r="L18" s="360" t="s">
        <v>20</v>
      </c>
      <c r="M18" s="360" t="s">
        <v>21</v>
      </c>
      <c r="N18" s="360"/>
    </row>
    <row r="19" spans="1:14" s="239" customFormat="1" ht="12.75" thickBot="1" thickTop="1">
      <c r="A19" s="378"/>
      <c r="B19" s="360"/>
      <c r="C19" s="360"/>
      <c r="D19" s="360"/>
      <c r="E19" s="360"/>
      <c r="F19" s="360" t="s">
        <v>22</v>
      </c>
      <c r="G19" s="375" t="s">
        <v>23</v>
      </c>
      <c r="H19" s="360"/>
      <c r="I19" s="360"/>
      <c r="J19" s="360" t="s">
        <v>22</v>
      </c>
      <c r="K19" s="375" t="s">
        <v>29</v>
      </c>
      <c r="L19" s="360"/>
      <c r="M19" s="360" t="s">
        <v>22</v>
      </c>
      <c r="N19" s="373" t="s">
        <v>23</v>
      </c>
    </row>
    <row r="20" spans="1:14" s="239" customFormat="1" ht="26.25" customHeight="1" thickBot="1" thickTop="1">
      <c r="A20" s="378"/>
      <c r="B20" s="360"/>
      <c r="C20" s="360"/>
      <c r="D20" s="360"/>
      <c r="E20" s="360"/>
      <c r="F20" s="360"/>
      <c r="G20" s="375"/>
      <c r="H20" s="360"/>
      <c r="I20" s="360"/>
      <c r="J20" s="360"/>
      <c r="K20" s="375"/>
      <c r="L20" s="360"/>
      <c r="M20" s="360"/>
      <c r="N20" s="373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9"/>
      <c r="E61" s="350">
        <v>0</v>
      </c>
      <c r="F61" s="349">
        <v>0</v>
      </c>
      <c r="G61" s="349">
        <v>0</v>
      </c>
      <c r="H61" s="349">
        <v>0</v>
      </c>
      <c r="I61" s="349"/>
      <c r="J61" s="349"/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'[1]РОМАНІВКА'!$E$198</f>
        <v>0</v>
      </c>
      <c r="E67" s="278">
        <v>0</v>
      </c>
      <c r="F67" s="277">
        <v>0</v>
      </c>
      <c r="G67" s="277">
        <v>0</v>
      </c>
      <c r="H67" s="277">
        <v>0</v>
      </c>
      <c r="I67" s="348">
        <f>'[1]РОМАНІВКА'!$U$198+'[1]РОМАНІВКА'!$AK$198+'[1]РОМАНІВКА'!$BA$198+'[1]РОМАНІВКА'!$BQ$198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'[1]РОМАНІВКА'!$E$199</f>
        <v>0</v>
      </c>
      <c r="E70" s="278">
        <v>0</v>
      </c>
      <c r="F70" s="277">
        <v>0</v>
      </c>
      <c r="G70" s="277">
        <v>0</v>
      </c>
      <c r="H70" s="277">
        <v>0</v>
      </c>
      <c r="I70" s="348">
        <f>'[1]РОМАНІВКА'!$U$199+'[1]РОМАНІВКА'!$AK$199+'[1]РОМАНІВКА'!$BA$199+'[1]РОМАНІВКА'!$BQ$199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8" ht="15">
      <c r="A98" s="220" t="str">
        <f>'Ф.№2 місц.'!A101</f>
        <v>Керівник </v>
      </c>
      <c r="B98" s="134"/>
      <c r="C98" s="220"/>
      <c r="D98" s="370"/>
      <c r="E98" s="370"/>
      <c r="F98" s="220"/>
      <c r="G98" s="366" t="str">
        <f>'Ф.№2 місц.'!G101:Q101</f>
        <v>Роман СТАШКЕВИЧ</v>
      </c>
      <c r="H98" s="367"/>
      <c r="I98" s="367"/>
      <c r="J98" s="367"/>
      <c r="K98" s="367"/>
      <c r="L98" s="367"/>
      <c r="M98" s="367"/>
      <c r="N98" s="367"/>
      <c r="O98" s="355"/>
      <c r="P98" s="355"/>
      <c r="Q98" s="355"/>
      <c r="R98" s="356"/>
    </row>
    <row r="99" spans="1:18" ht="15">
      <c r="A99" s="134"/>
      <c r="B99" s="220"/>
      <c r="C99" s="220"/>
      <c r="D99" s="365" t="s">
        <v>108</v>
      </c>
      <c r="E99" s="365"/>
      <c r="F99" s="220"/>
      <c r="G99" s="368" t="s">
        <v>109</v>
      </c>
      <c r="H99" s="368"/>
      <c r="I99" s="368"/>
      <c r="J99" s="368"/>
      <c r="K99" s="368"/>
      <c r="L99" s="368"/>
      <c r="M99" s="368"/>
      <c r="N99" s="368"/>
      <c r="O99" s="357"/>
      <c r="P99" s="357"/>
      <c r="Q99" s="358"/>
      <c r="R99" s="356"/>
    </row>
    <row r="100" spans="1:18" ht="15">
      <c r="A100" s="220" t="s">
        <v>154</v>
      </c>
      <c r="B100" s="134"/>
      <c r="C100" s="220"/>
      <c r="D100" s="371"/>
      <c r="E100" s="371"/>
      <c r="F100" s="220"/>
      <c r="G100" s="366" t="s">
        <v>183</v>
      </c>
      <c r="H100" s="367"/>
      <c r="I100" s="367"/>
      <c r="J100" s="367"/>
      <c r="K100" s="367"/>
      <c r="L100" s="367"/>
      <c r="M100" s="367"/>
      <c r="N100" s="367"/>
      <c r="O100" s="355"/>
      <c r="P100" s="355"/>
      <c r="Q100" s="355"/>
      <c r="R100" s="356"/>
    </row>
    <row r="101" spans="1:18" ht="8.25" customHeight="1">
      <c r="A101" s="221"/>
      <c r="B101" s="134"/>
      <c r="C101" s="220"/>
      <c r="D101" s="365" t="s">
        <v>108</v>
      </c>
      <c r="E101" s="365"/>
      <c r="F101" s="134"/>
      <c r="G101" s="369" t="s">
        <v>109</v>
      </c>
      <c r="H101" s="369"/>
      <c r="I101" s="369"/>
      <c r="J101" s="369"/>
      <c r="K101" s="369"/>
      <c r="L101" s="369"/>
      <c r="M101" s="369"/>
      <c r="N101" s="369"/>
      <c r="O101" s="357"/>
      <c r="P101" s="357"/>
      <c r="Q101" s="222"/>
      <c r="R101" s="356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M19:M20"/>
    <mergeCell ref="C18:C20"/>
    <mergeCell ref="D18:D20"/>
    <mergeCell ref="F19:F20"/>
    <mergeCell ref="F18:G18"/>
    <mergeCell ref="G19:G20"/>
    <mergeCell ref="A6:R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D101:E101"/>
    <mergeCell ref="G98:N98"/>
    <mergeCell ref="G99:N99"/>
    <mergeCell ref="G100:N100"/>
    <mergeCell ref="G101:N101"/>
    <mergeCell ref="D98:E98"/>
    <mergeCell ref="D99:E99"/>
    <mergeCell ref="D100:E10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179</v>
      </c>
      <c r="E15" s="435" t="str">
        <f>'Ф.№2 місц.'!E15:R15</f>
        <v>Романівська початкова школа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4.25" customHeight="1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51">
        <f>'[1]РОМАНІВКА'!$E$11</f>
        <v>0</v>
      </c>
      <c r="E27" s="336">
        <v>0</v>
      </c>
      <c r="F27" s="328">
        <v>0</v>
      </c>
      <c r="G27" s="351">
        <f>'[1]РОМАНІВКА'!$U$11</f>
        <v>0</v>
      </c>
      <c r="H27" s="351">
        <f>'[1]РОМАНІВКА'!$AK$11</f>
        <v>0</v>
      </c>
      <c r="I27" s="351">
        <f>'[1]РОМАНІВКА'!$BA$11</f>
        <v>0</v>
      </c>
      <c r="J27" s="351">
        <f>'[1]РОМАНІВКА'!$BQ$11</f>
        <v>0</v>
      </c>
      <c r="K27" s="337">
        <f>G27+H27+I27+J27</f>
        <v>0</v>
      </c>
      <c r="L27" s="351">
        <f>G27</f>
        <v>0</v>
      </c>
      <c r="M27" s="351">
        <f>H27</f>
        <v>0</v>
      </c>
      <c r="N27" s="351">
        <f>I27</f>
        <v>0</v>
      </c>
      <c r="O27" s="351">
        <f>J27</f>
        <v>0</v>
      </c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44">
        <f>'[1]РОМАНІВКА'!$E$12</f>
        <v>0</v>
      </c>
      <c r="E29" s="338"/>
      <c r="F29" s="338">
        <v>0</v>
      </c>
      <c r="G29" s="351">
        <f>'[1]РОМАНІВКА'!$U$12</f>
        <v>0</v>
      </c>
      <c r="H29" s="351">
        <f>'[1]РОМАНІВКА'!$AK$12</f>
        <v>0</v>
      </c>
      <c r="I29" s="351">
        <f>'[1]РОМАНІВКА'!$BA$12</f>
        <v>0</v>
      </c>
      <c r="J29" s="351">
        <f>'[1]РОМАНІВКА'!$BQ$12</f>
        <v>0</v>
      </c>
      <c r="K29" s="337">
        <f>G29+H29+I29+J29</f>
        <v>0</v>
      </c>
      <c r="L29" s="344">
        <f>G29</f>
        <v>0</v>
      </c>
      <c r="M29" s="344">
        <f>H29</f>
        <v>0</v>
      </c>
      <c r="N29" s="344">
        <f>I29</f>
        <v>0</v>
      </c>
      <c r="O29" s="344">
        <f>J29</f>
        <v>0</v>
      </c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'[1]РОМАНІВКА'!$E$51</f>
        <v>0</v>
      </c>
      <c r="E31" s="163">
        <v>0</v>
      </c>
      <c r="F31" s="164">
        <v>0</v>
      </c>
      <c r="G31" s="344">
        <f>'[1]РОМАНІВКА'!$U$51</f>
        <v>0</v>
      </c>
      <c r="H31" s="344">
        <f>'[1]РОМАНІВКА'!$AP$51</f>
        <v>0</v>
      </c>
      <c r="I31" s="344">
        <f>'[1]РОМАНІВКА'!$BA$51</f>
        <v>0</v>
      </c>
      <c r="J31" s="344">
        <f>'[1]РОМАНІВКА'!$BQ$51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'[1]РОМАНІВКА'!$E$183</f>
        <v>0</v>
      </c>
      <c r="E61" s="178">
        <v>0</v>
      </c>
      <c r="F61" s="177">
        <v>0</v>
      </c>
      <c r="G61" s="345">
        <f>'[1]РОМАНІВКА'!$U$183</f>
        <v>0</v>
      </c>
      <c r="H61" s="345">
        <f>'[1]РОМАНІВКА'!$AK$183</f>
        <v>0</v>
      </c>
      <c r="I61" s="345">
        <f>'[1]РОМАНІВКА'!$BA$183</f>
        <v>0</v>
      </c>
      <c r="J61" s="345">
        <f>'[1]РОМАНІВКА'!$BQ$183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346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0"/>
      <c r="E101" s="370"/>
      <c r="F101" s="220"/>
      <c r="G101" s="388" t="str">
        <f>'Ф.№2 місц.'!G101:Q101</f>
        <v>Роман СТАШКЕВИЧ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177</v>
      </c>
      <c r="E15" s="435" t="str">
        <f>'Ф.№2 місц.'!E15:R15</f>
        <v>Романівська початкова школа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'[1]РОМАНІВКА'!$E$41</f>
        <v>0</v>
      </c>
      <c r="E31" s="163">
        <v>0</v>
      </c>
      <c r="F31" s="164">
        <v>0</v>
      </c>
      <c r="G31" s="344">
        <f>'[1]РОМАНІВКА'!$U$41</f>
        <v>0</v>
      </c>
      <c r="H31" s="344">
        <f>'[1]РОМАНІВКА'!$AK$41</f>
        <v>0</v>
      </c>
      <c r="I31" s="344">
        <f>'[1]РОМАНІВКА'!$BA$41</f>
        <v>0</v>
      </c>
      <c r="J31" s="344">
        <f>'[1]РОМАНІВКА'!$BQ$41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'[1]РОМАНІВКА'!$E$186</f>
        <v>0</v>
      </c>
      <c r="E61" s="178">
        <v>0</v>
      </c>
      <c r="F61" s="177">
        <v>0</v>
      </c>
      <c r="G61" s="345">
        <f>'[1]РОМАНІВКА'!$U$186</f>
        <v>0</v>
      </c>
      <c r="H61" s="345">
        <f>'[1]РОМАНІВКА'!$AK$186</f>
        <v>0</v>
      </c>
      <c r="I61" s="345">
        <f>'[1]РОМАНІВКА'!$BA$186</f>
        <v>0</v>
      </c>
      <c r="J61" s="345">
        <f>'[1]РОМАНІВКА'!$BQ$186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0"/>
      <c r="E101" s="370"/>
      <c r="F101" s="220"/>
      <c r="G101" s="388" t="str">
        <f>'Ф.№2 місц.'!G101:Q101</f>
        <v>Роман СТАШКЕВИЧ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3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176</v>
      </c>
      <c r="E15" s="435" t="str">
        <f>'Ф.№2 місц.'!E15:R15</f>
        <v>Романівська початкова школа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/>
      <c r="E27" s="168">
        <v>0</v>
      </c>
      <c r="F27" s="167">
        <v>0</v>
      </c>
      <c r="G27" s="326"/>
      <c r="H27" s="326"/>
      <c r="I27" s="326"/>
      <c r="J27" s="326"/>
      <c r="K27" s="158">
        <f>G27+H27+I27+J27</f>
        <v>0</v>
      </c>
      <c r="L27" s="329"/>
      <c r="M27" s="329"/>
      <c r="N27" s="329"/>
      <c r="O27" s="329"/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/>
      <c r="E29" s="164"/>
      <c r="F29" s="164">
        <v>0</v>
      </c>
      <c r="G29" s="326"/>
      <c r="H29" s="326"/>
      <c r="I29" s="326"/>
      <c r="J29" s="326"/>
      <c r="K29" s="158">
        <f>G29+H29+I29+J29</f>
        <v>0</v>
      </c>
      <c r="L29" s="330"/>
      <c r="M29" s="330"/>
      <c r="N29" s="330"/>
      <c r="O29" s="330"/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'[1]РОМАНІВКА'!$E$42</f>
        <v>0</v>
      </c>
      <c r="E31" s="163">
        <v>0</v>
      </c>
      <c r="F31" s="164">
        <v>0</v>
      </c>
      <c r="G31" s="344">
        <f>'[1]РОМАНІВКА'!$U$42</f>
        <v>0</v>
      </c>
      <c r="H31" s="344">
        <f>'[1]РОМАНІВКА'!$AK$42</f>
        <v>0</v>
      </c>
      <c r="I31" s="344">
        <f>'[1]РОМАНІВКА'!$BA$42</f>
        <v>0</v>
      </c>
      <c r="J31" s="344">
        <f>'[1]РОМАНІВКА'!$BQ$42</f>
        <v>0</v>
      </c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'[1]РОМАНІВКА'!$E$187</f>
        <v>0</v>
      </c>
      <c r="E61" s="178">
        <v>0</v>
      </c>
      <c r="F61" s="177">
        <v>0</v>
      </c>
      <c r="G61" s="345">
        <f>'[1]РОМАНІВКА'!$U$187</f>
        <v>0</v>
      </c>
      <c r="H61" s="345">
        <f>'[1]РОМАНІВКА'!$AK$187</f>
        <v>0</v>
      </c>
      <c r="I61" s="345">
        <f>'[1]РОМАНІВКА'!$BA$187</f>
        <v>0</v>
      </c>
      <c r="J61" s="345">
        <f>'[1]РОМАНІВКА'!$BQ$187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0"/>
      <c r="E101" s="370"/>
      <c r="F101" s="220"/>
      <c r="G101" s="388" t="str">
        <f>'Ф.№2 місц.'!G101:Q101</f>
        <v>Роман СТАШКЕВИЧ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7">
      <selection activeCell="G99" sqref="G99:N9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9" t="s">
        <v>145</v>
      </c>
      <c r="J1" s="379"/>
      <c r="K1" s="379"/>
      <c r="L1" s="379"/>
      <c r="M1" s="379"/>
      <c r="N1" s="379"/>
    </row>
    <row r="2" spans="8:14" s="234" customFormat="1" ht="27.75" customHeight="1">
      <c r="H2" s="235"/>
      <c r="I2" s="379"/>
      <c r="J2" s="379"/>
      <c r="K2" s="379"/>
      <c r="L2" s="379"/>
      <c r="M2" s="379"/>
      <c r="N2" s="379"/>
    </row>
    <row r="3" spans="8:14" s="234" customFormat="1" ht="3" customHeight="1" hidden="1">
      <c r="H3" s="235"/>
      <c r="I3" s="379"/>
      <c r="J3" s="379"/>
      <c r="K3" s="379"/>
      <c r="L3" s="379"/>
      <c r="M3" s="379"/>
      <c r="N3" s="379"/>
    </row>
    <row r="4" spans="1:16" s="234" customFormat="1" ht="15">
      <c r="A4" s="382" t="s">
        <v>1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236"/>
      <c r="O4" s="236"/>
      <c r="P4" s="236"/>
    </row>
    <row r="5" spans="1:16" s="234" customFormat="1" ht="15" customHeight="1">
      <c r="A5" s="384" t="s">
        <v>159</v>
      </c>
      <c r="B5" s="384"/>
      <c r="C5" s="384"/>
      <c r="D5" s="384"/>
      <c r="E5" s="384"/>
      <c r="F5" s="384"/>
      <c r="G5" s="384"/>
      <c r="H5" s="384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1" t="str">
        <f>'Ф.№2 місц.'!A6:R6</f>
        <v>За 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</row>
    <row r="7" s="239" customFormat="1" ht="11.25"/>
    <row r="8" spans="13:14" s="239" customFormat="1" ht="9.75" customHeight="1">
      <c r="M8" s="385" t="s">
        <v>2</v>
      </c>
      <c r="N8" s="385"/>
    </row>
    <row r="9" spans="1:14" s="239" customFormat="1" ht="22.5" customHeight="1">
      <c r="A9" s="240" t="s">
        <v>3</v>
      </c>
      <c r="B9" s="383" t="s">
        <v>143</v>
      </c>
      <c r="C9" s="383"/>
      <c r="D9" s="383"/>
      <c r="E9" s="383"/>
      <c r="F9" s="383"/>
      <c r="G9" s="383"/>
      <c r="H9" s="383"/>
      <c r="I9" s="383"/>
      <c r="J9" s="383"/>
      <c r="K9" s="241" t="s">
        <v>136</v>
      </c>
      <c r="M9" s="386">
        <v>41829167</v>
      </c>
      <c r="N9" s="386"/>
    </row>
    <row r="10" spans="1:14" s="239" customFormat="1" ht="11.25" customHeight="1">
      <c r="A10" s="242" t="s">
        <v>4</v>
      </c>
      <c r="B10" s="381" t="s">
        <v>161</v>
      </c>
      <c r="C10" s="381"/>
      <c r="D10" s="381"/>
      <c r="E10" s="381"/>
      <c r="F10" s="381"/>
      <c r="G10" s="381"/>
      <c r="H10" s="381"/>
      <c r="I10" s="381"/>
      <c r="J10" s="381"/>
      <c r="K10" s="241" t="s">
        <v>137</v>
      </c>
      <c r="M10" s="386"/>
      <c r="N10" s="386"/>
    </row>
    <row r="11" spans="1:14" s="239" customFormat="1" ht="11.25" customHeight="1">
      <c r="A11" s="242" t="s">
        <v>138</v>
      </c>
      <c r="B11" s="381" t="s">
        <v>153</v>
      </c>
      <c r="C11" s="381"/>
      <c r="D11" s="381"/>
      <c r="E11" s="381"/>
      <c r="F11" s="381"/>
      <c r="G11" s="381"/>
      <c r="H11" s="381"/>
      <c r="I11" s="381"/>
      <c r="J11" s="381"/>
      <c r="K11" s="241" t="s">
        <v>139</v>
      </c>
      <c r="M11" s="372"/>
      <c r="N11" s="372"/>
    </row>
    <row r="12" spans="1:14" s="239" customFormat="1" ht="11.25" customHeight="1">
      <c r="A12" s="380" t="s">
        <v>110</v>
      </c>
      <c r="B12" s="380"/>
      <c r="C12" s="243"/>
      <c r="D12" s="244">
        <v>0</v>
      </c>
      <c r="E12" s="374" t="s">
        <v>151</v>
      </c>
      <c r="F12" s="374"/>
      <c r="G12" s="374"/>
      <c r="H12" s="374"/>
      <c r="I12" s="374"/>
      <c r="J12" s="374"/>
      <c r="K12" s="245"/>
      <c r="L12" s="246"/>
      <c r="M12" s="246"/>
      <c r="N12" s="247"/>
    </row>
    <row r="13" spans="1:14" s="239" customFormat="1" ht="11.25">
      <c r="A13" s="376" t="s">
        <v>5</v>
      </c>
      <c r="B13" s="376"/>
      <c r="C13" s="243"/>
      <c r="D13" s="248"/>
      <c r="E13" s="377" t="s">
        <v>151</v>
      </c>
      <c r="F13" s="377"/>
      <c r="G13" s="377"/>
      <c r="H13" s="377"/>
      <c r="I13" s="377"/>
      <c r="J13" s="377"/>
      <c r="K13" s="377"/>
      <c r="L13" s="377"/>
      <c r="M13" s="377"/>
      <c r="N13" s="247"/>
    </row>
    <row r="14" spans="1:14" s="239" customFormat="1" ht="12" customHeight="1">
      <c r="A14" s="376" t="s">
        <v>6</v>
      </c>
      <c r="B14" s="376"/>
      <c r="C14" s="243"/>
      <c r="D14" s="249" t="s">
        <v>144</v>
      </c>
      <c r="E14" s="364" t="s">
        <v>8</v>
      </c>
      <c r="F14" s="364"/>
      <c r="G14" s="364"/>
      <c r="H14" s="364"/>
      <c r="I14" s="364"/>
      <c r="J14" s="364"/>
      <c r="K14" s="364"/>
      <c r="L14" s="364"/>
      <c r="M14" s="364"/>
      <c r="N14" s="247"/>
    </row>
    <row r="15" spans="1:25" s="239" customFormat="1" ht="43.5" customHeight="1">
      <c r="A15" s="376" t="s">
        <v>7</v>
      </c>
      <c r="B15" s="376"/>
      <c r="C15" s="243"/>
      <c r="D15" s="152" t="s">
        <v>172</v>
      </c>
      <c r="E15" s="362" t="str">
        <f>'Ф.№2 місц.'!E15:R15</f>
        <v>Романівська початкова школа</v>
      </c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</row>
    <row r="16" s="239" customFormat="1" ht="11.25">
      <c r="A16" s="250" t="s">
        <v>180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8" t="s">
        <v>10</v>
      </c>
      <c r="B18" s="360" t="s">
        <v>119</v>
      </c>
      <c r="C18" s="360" t="s">
        <v>12</v>
      </c>
      <c r="D18" s="360" t="s">
        <v>146</v>
      </c>
      <c r="E18" s="360" t="s">
        <v>131</v>
      </c>
      <c r="F18" s="360" t="s">
        <v>14</v>
      </c>
      <c r="G18" s="360"/>
      <c r="H18" s="360" t="s">
        <v>147</v>
      </c>
      <c r="I18" s="360" t="s">
        <v>122</v>
      </c>
      <c r="J18" s="360" t="s">
        <v>19</v>
      </c>
      <c r="K18" s="360"/>
      <c r="L18" s="360" t="s">
        <v>20</v>
      </c>
      <c r="M18" s="360" t="s">
        <v>21</v>
      </c>
      <c r="N18" s="360"/>
    </row>
    <row r="19" spans="1:14" s="239" customFormat="1" ht="12.75" thickBot="1" thickTop="1">
      <c r="A19" s="378"/>
      <c r="B19" s="360"/>
      <c r="C19" s="360"/>
      <c r="D19" s="360"/>
      <c r="E19" s="360"/>
      <c r="F19" s="360" t="s">
        <v>22</v>
      </c>
      <c r="G19" s="375" t="s">
        <v>23</v>
      </c>
      <c r="H19" s="360"/>
      <c r="I19" s="360"/>
      <c r="J19" s="360" t="s">
        <v>22</v>
      </c>
      <c r="K19" s="375" t="s">
        <v>29</v>
      </c>
      <c r="L19" s="360"/>
      <c r="M19" s="360" t="s">
        <v>22</v>
      </c>
      <c r="N19" s="373" t="s">
        <v>23</v>
      </c>
    </row>
    <row r="20" spans="1:14" s="239" customFormat="1" ht="26.25" customHeight="1" thickBot="1" thickTop="1">
      <c r="A20" s="378"/>
      <c r="B20" s="360"/>
      <c r="C20" s="360"/>
      <c r="D20" s="360"/>
      <c r="E20" s="360"/>
      <c r="F20" s="360"/>
      <c r="G20" s="375"/>
      <c r="H20" s="360"/>
      <c r="I20" s="360"/>
      <c r="J20" s="360"/>
      <c r="K20" s="375"/>
      <c r="L20" s="360"/>
      <c r="M20" s="360"/>
      <c r="N20" s="373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7">
        <f>'[1]РОМАНІВКА'!$E$178</f>
        <v>0</v>
      </c>
      <c r="E61" s="273">
        <v>0</v>
      </c>
      <c r="F61" s="272">
        <v>0</v>
      </c>
      <c r="G61" s="272">
        <v>0</v>
      </c>
      <c r="H61" s="272">
        <v>0</v>
      </c>
      <c r="I61" s="347">
        <f>'[1]РОМАНІВКА'!$U$178+'[1]РОМАНІВКА'!$AK$178+'[1]РОМАНІВКА'!$BA$178+'[1]РОМАНІВКА'!$BQ$178</f>
        <v>0</v>
      </c>
      <c r="J61" s="347">
        <f>I61</f>
        <v>0</v>
      </c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'[1]РОМАНІВКА'!$E$196</f>
        <v>0</v>
      </c>
      <c r="E67" s="278">
        <v>0</v>
      </c>
      <c r="F67" s="277">
        <v>0</v>
      </c>
      <c r="G67" s="277">
        <v>0</v>
      </c>
      <c r="H67" s="277">
        <v>0</v>
      </c>
      <c r="I67" s="347">
        <f>'[1]РОМАНІВКА'!$U$196+'[1]РОМАНІВКА'!$AK$196+'[1]РОМАНІВКА'!$BA$196+'[1]РОМАНІВКА'!$BQ$196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'[1]РОМАНІВКА'!$E$197</f>
        <v>0</v>
      </c>
      <c r="E70" s="278">
        <v>0</v>
      </c>
      <c r="F70" s="277">
        <v>0</v>
      </c>
      <c r="G70" s="277">
        <v>0</v>
      </c>
      <c r="H70" s="277">
        <v>0</v>
      </c>
      <c r="I70" s="347">
        <f>'[1]РОМАНІВКА'!$U$197+'[1]РОМАНІВКА'!$AK$197+'[1]РОМАНІВКА'!$BA$197+'[1]РОМАНІВКА'!$BQ$197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7" ht="15">
      <c r="A98" s="220" t="str">
        <f>'Ф.№2 місц.'!A101</f>
        <v>Керівник </v>
      </c>
      <c r="B98" s="134"/>
      <c r="C98" s="220"/>
      <c r="D98" s="370"/>
      <c r="E98" s="370"/>
      <c r="F98" s="220"/>
      <c r="G98" s="366" t="str">
        <f>'Ф.№2 місц.'!G101:Q101</f>
        <v>Роман СТАШКЕВИЧ</v>
      </c>
      <c r="H98" s="367"/>
      <c r="I98" s="367"/>
      <c r="J98" s="367"/>
      <c r="K98" s="367"/>
      <c r="L98" s="367"/>
      <c r="M98" s="367"/>
      <c r="N98" s="367"/>
      <c r="O98" s="355"/>
      <c r="P98" s="355"/>
      <c r="Q98" s="355"/>
    </row>
    <row r="99" spans="1:17" ht="15">
      <c r="A99" s="134"/>
      <c r="B99" s="220"/>
      <c r="C99" s="220"/>
      <c r="D99" s="365" t="s">
        <v>108</v>
      </c>
      <c r="E99" s="365"/>
      <c r="F99" s="220"/>
      <c r="G99" s="368" t="s">
        <v>109</v>
      </c>
      <c r="H99" s="368"/>
      <c r="I99" s="368"/>
      <c r="J99" s="368"/>
      <c r="K99" s="368"/>
      <c r="L99" s="368"/>
      <c r="M99" s="368"/>
      <c r="N99" s="368"/>
      <c r="O99" s="357"/>
      <c r="P99" s="357"/>
      <c r="Q99" s="358"/>
    </row>
    <row r="100" spans="1:17" ht="15">
      <c r="A100" s="220" t="s">
        <v>154</v>
      </c>
      <c r="B100" s="134"/>
      <c r="C100" s="220"/>
      <c r="D100" s="371"/>
      <c r="E100" s="371"/>
      <c r="F100" s="220"/>
      <c r="G100" s="366" t="s">
        <v>183</v>
      </c>
      <c r="H100" s="367"/>
      <c r="I100" s="367"/>
      <c r="J100" s="367"/>
      <c r="K100" s="367"/>
      <c r="L100" s="367"/>
      <c r="M100" s="367"/>
      <c r="N100" s="367"/>
      <c r="O100" s="355"/>
      <c r="P100" s="355"/>
      <c r="Q100" s="355"/>
    </row>
    <row r="101" spans="1:17" ht="8.25" customHeight="1">
      <c r="A101" s="221"/>
      <c r="B101" s="134"/>
      <c r="C101" s="220"/>
      <c r="D101" s="365" t="s">
        <v>108</v>
      </c>
      <c r="E101" s="365"/>
      <c r="F101" s="134"/>
      <c r="G101" s="369" t="s">
        <v>109</v>
      </c>
      <c r="H101" s="369"/>
      <c r="I101" s="369"/>
      <c r="J101" s="369"/>
      <c r="K101" s="369"/>
      <c r="L101" s="369"/>
      <c r="M101" s="369"/>
      <c r="N101" s="369"/>
      <c r="O101" s="357"/>
      <c r="P101" s="357"/>
      <c r="Q101" s="222"/>
    </row>
    <row r="102" spans="1:17" ht="12.75" customHeight="1">
      <c r="A102" s="234"/>
      <c r="O102" s="356"/>
      <c r="P102" s="356"/>
      <c r="Q102" s="356"/>
    </row>
    <row r="103" ht="15">
      <c r="A103" s="239"/>
    </row>
  </sheetData>
  <sheetProtection formatColumns="0" formatRows="0"/>
  <mergeCells count="44">
    <mergeCell ref="J18:K18"/>
    <mergeCell ref="K19:K20"/>
    <mergeCell ref="M19:M20"/>
    <mergeCell ref="L18:L20"/>
    <mergeCell ref="M18:N18"/>
    <mergeCell ref="A15:B15"/>
    <mergeCell ref="E18:E20"/>
    <mergeCell ref="J19:J20"/>
    <mergeCell ref="E15:Y15"/>
    <mergeCell ref="C18:C20"/>
    <mergeCell ref="D18:D20"/>
    <mergeCell ref="F19:F20"/>
    <mergeCell ref="F18:G18"/>
    <mergeCell ref="G19:G20"/>
    <mergeCell ref="N19:N20"/>
    <mergeCell ref="A18:A20"/>
    <mergeCell ref="B18:B20"/>
    <mergeCell ref="H18:H20"/>
    <mergeCell ref="I18:I20"/>
    <mergeCell ref="B11:J11"/>
    <mergeCell ref="A13:B13"/>
    <mergeCell ref="E13:M13"/>
    <mergeCell ref="A14:B14"/>
    <mergeCell ref="E14:M14"/>
    <mergeCell ref="M11:N11"/>
    <mergeCell ref="E12:J12"/>
    <mergeCell ref="A6:R6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D101:E101"/>
    <mergeCell ref="G98:N98"/>
    <mergeCell ref="G99:N99"/>
    <mergeCell ref="G100:N100"/>
    <mergeCell ref="G101:N101"/>
    <mergeCell ref="D99:E99"/>
    <mergeCell ref="D100:E100"/>
    <mergeCell ref="D98:E98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17">
      <selection activeCell="K41" sqref="K41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401" t="s">
        <v>0</v>
      </c>
      <c r="K1" s="401"/>
      <c r="L1" s="401"/>
      <c r="M1" s="401"/>
      <c r="N1" s="401"/>
      <c r="O1" s="401"/>
      <c r="P1" s="401"/>
      <c r="Q1" s="401"/>
      <c r="R1" s="401"/>
    </row>
    <row r="2" spans="10:18" s="1" customFormat="1" ht="16.5" customHeight="1">
      <c r="J2" s="401"/>
      <c r="K2" s="401"/>
      <c r="L2" s="401"/>
      <c r="M2" s="401"/>
      <c r="N2" s="401"/>
      <c r="O2" s="401"/>
      <c r="P2" s="401"/>
      <c r="Q2" s="401"/>
      <c r="R2" s="401"/>
    </row>
    <row r="3" spans="1:18" s="1" customFormat="1" ht="15">
      <c r="A3" s="402" t="s">
        <v>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9" s="1" customFormat="1" ht="15">
      <c r="A4" s="404" t="s">
        <v>155</v>
      </c>
      <c r="B4" s="404"/>
      <c r="C4" s="404"/>
      <c r="D4" s="404"/>
      <c r="E4" s="404"/>
      <c r="F4" s="404"/>
      <c r="G4" s="404"/>
      <c r="H4" s="404"/>
      <c r="I4" s="404"/>
      <c r="J4" s="404"/>
      <c r="K4" s="2" t="s">
        <v>156</v>
      </c>
      <c r="L4" s="3"/>
      <c r="M4" s="3"/>
      <c r="N4" s="4" t="s">
        <v>151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61" t="str">
        <f>'Ф.№2 місц.'!A6:R6</f>
        <v>За 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</row>
    <row r="7" s="7" customFormat="1" ht="2.25" customHeight="1" hidden="1"/>
    <row r="8" spans="17:18" s="7" customFormat="1" ht="9" customHeight="1">
      <c r="Q8" s="405" t="s">
        <v>2</v>
      </c>
      <c r="R8" s="405"/>
    </row>
    <row r="9" spans="1:18" s="7" customFormat="1" ht="15" customHeight="1">
      <c r="A9" s="8" t="s">
        <v>3</v>
      </c>
      <c r="B9" s="406" t="s">
        <v>143</v>
      </c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395" t="s">
        <v>136</v>
      </c>
      <c r="N9" s="395"/>
      <c r="O9" s="9"/>
      <c r="Q9" s="403">
        <v>41829167</v>
      </c>
      <c r="R9" s="403"/>
    </row>
    <row r="10" spans="1:18" s="7" customFormat="1" ht="11.25" customHeight="1">
      <c r="A10" s="10" t="s">
        <v>4</v>
      </c>
      <c r="B10" s="397" t="s">
        <v>152</v>
      </c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5" t="s">
        <v>137</v>
      </c>
      <c r="N10" s="395"/>
      <c r="O10" s="11"/>
      <c r="Q10" s="392"/>
      <c r="R10" s="392"/>
    </row>
    <row r="11" spans="1:18" s="7" customFormat="1" ht="11.25" customHeight="1">
      <c r="A11" s="10" t="e">
        <f>#REF!</f>
        <v>#REF!</v>
      </c>
      <c r="B11" s="397" t="s">
        <v>153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408" t="s">
        <v>139</v>
      </c>
      <c r="N11" s="408"/>
      <c r="O11" s="11"/>
      <c r="Q11" s="392"/>
      <c r="R11" s="392"/>
    </row>
    <row r="12" spans="1:18" s="7" customFormat="1" ht="11.25" customHeight="1">
      <c r="A12" s="398" t="s">
        <v>110</v>
      </c>
      <c r="B12" s="398"/>
      <c r="C12" s="398"/>
      <c r="D12" s="398"/>
      <c r="E12" s="400">
        <v>0</v>
      </c>
      <c r="F12" s="400"/>
      <c r="G12" s="363" t="s">
        <v>151</v>
      </c>
      <c r="H12" s="363"/>
      <c r="I12" s="363"/>
      <c r="J12" s="363"/>
      <c r="K12" s="363"/>
      <c r="L12" s="363"/>
      <c r="M12" s="363"/>
      <c r="N12" s="363"/>
      <c r="O12" s="363"/>
      <c r="P12" s="12"/>
      <c r="Q12" s="12"/>
      <c r="R12" s="13"/>
    </row>
    <row r="13" spans="1:18" s="7" customFormat="1" ht="11.25">
      <c r="A13" s="398" t="s">
        <v>5</v>
      </c>
      <c r="B13" s="398"/>
      <c r="C13" s="398"/>
      <c r="D13" s="398"/>
      <c r="E13" s="407"/>
      <c r="F13" s="407"/>
      <c r="G13" s="396" t="s">
        <v>151</v>
      </c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</row>
    <row r="14" spans="1:18" s="7" customFormat="1" ht="15" customHeight="1">
      <c r="A14" s="398" t="s">
        <v>6</v>
      </c>
      <c r="B14" s="398"/>
      <c r="C14" s="398"/>
      <c r="D14" s="398"/>
      <c r="E14" s="409" t="s">
        <v>144</v>
      </c>
      <c r="F14" s="409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</row>
    <row r="15" spans="1:27" s="7" customFormat="1" ht="44.25" customHeight="1">
      <c r="A15" s="398" t="s">
        <v>7</v>
      </c>
      <c r="B15" s="398"/>
      <c r="C15" s="398"/>
      <c r="D15" s="398"/>
      <c r="E15" s="407" t="s">
        <v>8</v>
      </c>
      <c r="F15" s="407"/>
      <c r="G15" s="389" t="str">
        <f>'[1]РОМАНІВКА'!$C$2</f>
        <v>Романівська початкова школа</v>
      </c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1"/>
      <c r="U15" s="353"/>
      <c r="V15" s="353"/>
      <c r="W15" s="353"/>
      <c r="X15" s="353"/>
      <c r="Y15" s="353"/>
      <c r="Z15" s="353"/>
      <c r="AA15" s="354"/>
    </row>
    <row r="16" s="7" customFormat="1" ht="11.25">
      <c r="A16" s="14" t="s">
        <v>181</v>
      </c>
    </row>
    <row r="17" s="7" customFormat="1" ht="10.5" customHeight="1" thickBot="1">
      <c r="A17" s="15" t="s">
        <v>9</v>
      </c>
    </row>
    <row r="18" spans="1:18" ht="24" customHeight="1" thickBot="1" thickTop="1">
      <c r="A18" s="399" t="s">
        <v>10</v>
      </c>
      <c r="B18" s="399" t="s">
        <v>11</v>
      </c>
      <c r="C18" s="399" t="s">
        <v>12</v>
      </c>
      <c r="D18" s="399" t="s">
        <v>13</v>
      </c>
      <c r="E18" s="399" t="s">
        <v>14</v>
      </c>
      <c r="F18" s="399"/>
      <c r="G18" s="399" t="s">
        <v>15</v>
      </c>
      <c r="H18" s="399" t="s">
        <v>16</v>
      </c>
      <c r="I18" s="399" t="s">
        <v>17</v>
      </c>
      <c r="J18" s="399" t="s">
        <v>18</v>
      </c>
      <c r="K18" s="399" t="s">
        <v>19</v>
      </c>
      <c r="L18" s="399"/>
      <c r="M18" s="399"/>
      <c r="N18" s="399"/>
      <c r="O18" s="399" t="s">
        <v>20</v>
      </c>
      <c r="P18" s="399"/>
      <c r="Q18" s="399" t="s">
        <v>21</v>
      </c>
      <c r="R18" s="399"/>
    </row>
    <row r="19" spans="1:18" ht="17.25" customHeight="1" thickBot="1" thickTop="1">
      <c r="A19" s="399"/>
      <c r="B19" s="399"/>
      <c r="C19" s="399"/>
      <c r="D19" s="399"/>
      <c r="E19" s="399" t="s">
        <v>22</v>
      </c>
      <c r="F19" s="394" t="s">
        <v>23</v>
      </c>
      <c r="G19" s="399"/>
      <c r="H19" s="399"/>
      <c r="I19" s="399"/>
      <c r="J19" s="399"/>
      <c r="K19" s="399" t="s">
        <v>22</v>
      </c>
      <c r="L19" s="399" t="s">
        <v>24</v>
      </c>
      <c r="M19" s="399"/>
      <c r="N19" s="399"/>
      <c r="O19" s="399" t="s">
        <v>22</v>
      </c>
      <c r="P19" s="393" t="s">
        <v>25</v>
      </c>
      <c r="Q19" s="399"/>
      <c r="R19" s="399"/>
    </row>
    <row r="20" spans="1:18" ht="31.5" customHeight="1" thickBot="1" thickTop="1">
      <c r="A20" s="399"/>
      <c r="B20" s="399"/>
      <c r="C20" s="399"/>
      <c r="D20" s="399"/>
      <c r="E20" s="399"/>
      <c r="F20" s="394"/>
      <c r="G20" s="399"/>
      <c r="H20" s="399"/>
      <c r="I20" s="399"/>
      <c r="J20" s="399"/>
      <c r="K20" s="399"/>
      <c r="L20" s="394" t="s">
        <v>26</v>
      </c>
      <c r="M20" s="394" t="s">
        <v>27</v>
      </c>
      <c r="N20" s="394"/>
      <c r="O20" s="399"/>
      <c r="P20" s="393"/>
      <c r="Q20" s="393" t="s">
        <v>22</v>
      </c>
      <c r="R20" s="394" t="s">
        <v>28</v>
      </c>
    </row>
    <row r="21" spans="1:18" ht="51.75" customHeight="1" thickBot="1" thickTop="1">
      <c r="A21" s="399"/>
      <c r="B21" s="399"/>
      <c r="C21" s="399"/>
      <c r="D21" s="399"/>
      <c r="E21" s="399"/>
      <c r="F21" s="394"/>
      <c r="G21" s="399"/>
      <c r="H21" s="399"/>
      <c r="I21" s="399"/>
      <c r="J21" s="399"/>
      <c r="K21" s="399"/>
      <c r="L21" s="394"/>
      <c r="M21" s="16" t="s">
        <v>22</v>
      </c>
      <c r="N21" s="18" t="s">
        <v>29</v>
      </c>
      <c r="O21" s="399"/>
      <c r="P21" s="393"/>
      <c r="Q21" s="393"/>
      <c r="R21" s="394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51250.51</v>
      </c>
      <c r="E23" s="24">
        <v>933.69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51250.51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10946.800000000003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51250.51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51250.51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41237.4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41237.4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41237.4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41237.4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41237.4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41237.4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/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41237.4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41237.4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f>K41</f>
        <v>0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5" t="s">
        <v>170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5" t="s">
        <v>171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7" ht="15" customHeight="1">
      <c r="A102" s="220" t="str">
        <f>'Ф.№2 місц.'!A101</f>
        <v>Керівник </v>
      </c>
      <c r="B102" s="134"/>
      <c r="C102" s="220"/>
      <c r="D102" s="370"/>
      <c r="E102" s="370"/>
      <c r="F102" s="220"/>
      <c r="G102" s="388" t="str">
        <f>'Ф.№2 місц.'!G101:Q101</f>
        <v>Роман СТАШКЕВИЧ</v>
      </c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</row>
    <row r="103" spans="1:17" ht="12" customHeight="1">
      <c r="A103" s="134"/>
      <c r="B103" s="220"/>
      <c r="C103" s="220"/>
      <c r="D103" s="365" t="s">
        <v>108</v>
      </c>
      <c r="E103" s="365"/>
      <c r="F103" s="220"/>
      <c r="G103" s="387" t="s">
        <v>109</v>
      </c>
      <c r="H103" s="387"/>
      <c r="I103" s="387"/>
      <c r="J103" s="387"/>
      <c r="K103" s="387"/>
      <c r="L103" s="387"/>
      <c r="M103" s="387"/>
      <c r="N103" s="387"/>
      <c r="O103" s="387"/>
      <c r="P103" s="387"/>
      <c r="Q103" s="134"/>
    </row>
    <row r="104" spans="1:17" ht="15" customHeight="1">
      <c r="A104" s="220" t="s">
        <v>154</v>
      </c>
      <c r="B104" s="134"/>
      <c r="C104" s="220"/>
      <c r="D104" s="371"/>
      <c r="E104" s="371"/>
      <c r="F104" s="220"/>
      <c r="G104" s="388" t="s">
        <v>183</v>
      </c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</row>
    <row r="105" spans="1:17" ht="15">
      <c r="A105" s="221"/>
      <c r="B105" s="134"/>
      <c r="C105" s="220"/>
      <c r="D105" s="365" t="s">
        <v>108</v>
      </c>
      <c r="E105" s="365"/>
      <c r="F105" s="134"/>
      <c r="G105" s="387" t="s">
        <v>109</v>
      </c>
      <c r="H105" s="387"/>
      <c r="I105" s="387"/>
      <c r="J105" s="387"/>
      <c r="K105" s="387"/>
      <c r="L105" s="387"/>
      <c r="M105" s="387"/>
      <c r="N105" s="387"/>
      <c r="O105" s="387"/>
      <c r="P105" s="387"/>
      <c r="Q105" s="222"/>
    </row>
    <row r="106" ht="15">
      <c r="A106" s="7"/>
    </row>
  </sheetData>
  <sheetProtection formatColumns="0" formatRows="0"/>
  <mergeCells count="56">
    <mergeCell ref="B18:B21"/>
    <mergeCell ref="O18:P18"/>
    <mergeCell ref="I18:I21"/>
    <mergeCell ref="P19:P21"/>
    <mergeCell ref="M20:N20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A15:D15"/>
    <mergeCell ref="A14:D14"/>
    <mergeCell ref="A13:D13"/>
    <mergeCell ref="L20:L21"/>
    <mergeCell ref="E15:F15"/>
    <mergeCell ref="E13:F13"/>
    <mergeCell ref="E18:F18"/>
    <mergeCell ref="F19:F21"/>
    <mergeCell ref="G18:G21"/>
    <mergeCell ref="E19:E21"/>
    <mergeCell ref="H18:H21"/>
    <mergeCell ref="J1:R2"/>
    <mergeCell ref="A3:R3"/>
    <mergeCell ref="Q9:R9"/>
    <mergeCell ref="A4:J4"/>
    <mergeCell ref="A6:W6"/>
    <mergeCell ref="M9:N9"/>
    <mergeCell ref="Q8:R8"/>
    <mergeCell ref="B9:L9"/>
    <mergeCell ref="Q18:R19"/>
    <mergeCell ref="L19:N19"/>
    <mergeCell ref="K18:N18"/>
    <mergeCell ref="J18:J21"/>
    <mergeCell ref="K19:K21"/>
    <mergeCell ref="G15:T15"/>
    <mergeCell ref="Q10:R10"/>
    <mergeCell ref="Q20:Q21"/>
    <mergeCell ref="R20:R21"/>
    <mergeCell ref="M10:N10"/>
    <mergeCell ref="G13:R13"/>
    <mergeCell ref="B10:L10"/>
    <mergeCell ref="A12:D12"/>
    <mergeCell ref="A18:A21"/>
    <mergeCell ref="E12:F12"/>
    <mergeCell ref="D105:E105"/>
    <mergeCell ref="G105:P105"/>
    <mergeCell ref="G102:Q102"/>
    <mergeCell ref="D103:E103"/>
    <mergeCell ref="G103:P103"/>
    <mergeCell ref="D104:E104"/>
    <mergeCell ref="G104:Q104"/>
    <mergeCell ref="D102:E102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1">
      <selection activeCell="D40" sqref="D40"/>
    </sheetView>
  </sheetViews>
  <sheetFormatPr defaultColWidth="9.140625" defaultRowHeight="12.75"/>
  <cols>
    <col min="1" max="1" width="74.28125" style="133" customWidth="1"/>
    <col min="2" max="2" width="5.00390625" style="133" customWidth="1"/>
    <col min="3" max="3" width="5.140625" style="133" customWidth="1"/>
    <col min="4" max="4" width="10.00390625" style="133" customWidth="1"/>
    <col min="5" max="5" width="9.7109375" style="133" customWidth="1"/>
    <col min="6" max="6" width="7.140625" style="133" customWidth="1"/>
    <col min="7" max="7" width="6.8515625" style="133" customWidth="1"/>
    <col min="8" max="8" width="9.57421875" style="133" hidden="1" customWidth="1"/>
    <col min="9" max="10" width="12.140625" style="133" customWidth="1"/>
    <col min="11" max="11" width="11.140625" style="133" customWidth="1"/>
    <col min="12" max="12" width="12.140625" style="133" hidden="1" customWidth="1"/>
    <col min="13" max="13" width="10.00390625" style="133" customWidth="1"/>
    <col min="14" max="14" width="8.8515625" style="133" customWidth="1"/>
    <col min="15" max="16384" width="9.140625" style="133" customWidth="1"/>
  </cols>
  <sheetData>
    <row r="1" spans="8:14" s="68" customFormat="1" ht="15" customHeight="1">
      <c r="H1" s="69"/>
      <c r="I1" s="410" t="s">
        <v>117</v>
      </c>
      <c r="J1" s="410"/>
      <c r="K1" s="410"/>
      <c r="L1" s="410"/>
      <c r="M1" s="410"/>
      <c r="N1" s="69"/>
    </row>
    <row r="2" spans="7:14" s="68" customFormat="1" ht="29.25" customHeight="1">
      <c r="G2" s="69"/>
      <c r="H2" s="69"/>
      <c r="I2" s="410"/>
      <c r="J2" s="410"/>
      <c r="K2" s="410"/>
      <c r="L2" s="410"/>
      <c r="M2" s="410"/>
      <c r="N2" s="69"/>
    </row>
    <row r="3" spans="1:14" s="68" customFormat="1" ht="15">
      <c r="A3" s="411" t="s">
        <v>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69"/>
    </row>
    <row r="4" spans="1:17" s="68" customFormat="1" ht="15">
      <c r="A4" s="411" t="s">
        <v>118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70"/>
      <c r="O4" s="70"/>
      <c r="P4" s="70"/>
      <c r="Q4" s="70"/>
    </row>
    <row r="5" spans="1:17" s="68" customFormat="1" ht="13.5" customHeight="1">
      <c r="A5" s="412" t="s">
        <v>157</v>
      </c>
      <c r="B5" s="412"/>
      <c r="C5" s="412"/>
      <c r="D5" s="71" t="s">
        <v>158</v>
      </c>
      <c r="E5" s="70" t="s">
        <v>151</v>
      </c>
      <c r="F5" s="70"/>
      <c r="G5" s="72"/>
      <c r="H5" s="72"/>
      <c r="I5" s="70"/>
      <c r="J5" s="70"/>
      <c r="K5" s="70"/>
      <c r="L5" s="70"/>
      <c r="M5" s="70"/>
      <c r="N5" s="70"/>
      <c r="O5" s="70"/>
      <c r="P5" s="70"/>
      <c r="Q5" s="70"/>
    </row>
    <row r="6" spans="1:23" s="68" customFormat="1" ht="15">
      <c r="A6" s="361" t="str">
        <f>'Ф.№2 місц.'!A6:R6</f>
        <v>За 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</row>
    <row r="7" s="73" customFormat="1" ht="4.5" customHeight="1" hidden="1"/>
    <row r="8" spans="13:14" s="73" customFormat="1" ht="9" customHeight="1">
      <c r="M8" s="413" t="s">
        <v>2</v>
      </c>
      <c r="N8" s="413"/>
    </row>
    <row r="9" spans="1:15" s="73" customFormat="1" ht="12">
      <c r="A9" s="43" t="s">
        <v>3</v>
      </c>
      <c r="B9" s="414" t="s">
        <v>143</v>
      </c>
      <c r="C9" s="414"/>
      <c r="D9" s="414"/>
      <c r="E9" s="414"/>
      <c r="F9" s="414"/>
      <c r="G9" s="414"/>
      <c r="H9" s="414"/>
      <c r="I9" s="414"/>
      <c r="J9" s="414"/>
      <c r="K9" s="74" t="s">
        <v>136</v>
      </c>
      <c r="M9" s="403">
        <v>41829167</v>
      </c>
      <c r="N9" s="403"/>
      <c r="O9" s="75"/>
    </row>
    <row r="10" spans="1:15" s="73" customFormat="1" ht="11.25" customHeight="1">
      <c r="A10" s="76" t="s">
        <v>4</v>
      </c>
      <c r="B10" s="415" t="s">
        <v>152</v>
      </c>
      <c r="C10" s="415"/>
      <c r="D10" s="415"/>
      <c r="E10" s="415"/>
      <c r="F10" s="415"/>
      <c r="G10" s="415"/>
      <c r="H10" s="415"/>
      <c r="I10" s="415"/>
      <c r="J10" s="415"/>
      <c r="K10" s="74" t="s">
        <v>137</v>
      </c>
      <c r="M10" s="416"/>
      <c r="N10" s="416"/>
      <c r="O10" s="76"/>
    </row>
    <row r="11" spans="1:15" s="73" customFormat="1" ht="11.25" customHeight="1">
      <c r="A11" s="76" t="e">
        <v>#REF!</v>
      </c>
      <c r="B11" s="415" t="s">
        <v>153</v>
      </c>
      <c r="C11" s="415"/>
      <c r="D11" s="415"/>
      <c r="E11" s="415"/>
      <c r="F11" s="415"/>
      <c r="G11" s="415"/>
      <c r="H11" s="415"/>
      <c r="I11" s="415"/>
      <c r="J11" s="415"/>
      <c r="K11" s="74" t="s">
        <v>139</v>
      </c>
      <c r="M11" s="416"/>
      <c r="N11" s="416"/>
      <c r="O11" s="76"/>
    </row>
    <row r="12" spans="1:15" s="73" customFormat="1" ht="12">
      <c r="A12" s="417" t="s">
        <v>110</v>
      </c>
      <c r="B12" s="417"/>
      <c r="C12" s="417"/>
      <c r="D12" s="77"/>
      <c r="E12" s="418" t="s">
        <v>151</v>
      </c>
      <c r="F12" s="418"/>
      <c r="G12" s="418"/>
      <c r="H12" s="418"/>
      <c r="I12" s="418"/>
      <c r="J12" s="418"/>
      <c r="K12" s="78"/>
      <c r="L12" s="79"/>
      <c r="M12" s="79"/>
      <c r="N12" s="80"/>
      <c r="O12" s="75"/>
    </row>
    <row r="13" spans="1:15" s="73" customFormat="1" ht="11.25">
      <c r="A13" s="417" t="s">
        <v>5</v>
      </c>
      <c r="B13" s="417"/>
      <c r="C13" s="417"/>
      <c r="D13" s="81" t="s">
        <v>8</v>
      </c>
      <c r="E13" s="419" t="s">
        <v>8</v>
      </c>
      <c r="F13" s="419"/>
      <c r="G13" s="419"/>
      <c r="H13" s="419"/>
      <c r="I13" s="419"/>
      <c r="J13" s="419"/>
      <c r="K13" s="419"/>
      <c r="L13" s="419"/>
      <c r="M13" s="419"/>
      <c r="N13" s="82"/>
      <c r="O13" s="75"/>
    </row>
    <row r="14" spans="1:15" s="73" customFormat="1" ht="11.25">
      <c r="A14" s="417" t="s">
        <v>6</v>
      </c>
      <c r="B14" s="417"/>
      <c r="C14" s="417"/>
      <c r="D14" s="230" t="s">
        <v>144</v>
      </c>
      <c r="E14" s="418"/>
      <c r="F14" s="418"/>
      <c r="G14" s="418"/>
      <c r="H14" s="418"/>
      <c r="I14" s="418"/>
      <c r="J14" s="418"/>
      <c r="K14" s="418"/>
      <c r="L14" s="418"/>
      <c r="M14" s="418"/>
      <c r="N14" s="82"/>
      <c r="O14" s="75"/>
    </row>
    <row r="15" spans="1:25" s="73" customFormat="1" ht="30.75" customHeight="1">
      <c r="A15" s="417" t="s">
        <v>7</v>
      </c>
      <c r="B15" s="417"/>
      <c r="C15" s="417"/>
      <c r="D15" s="81" t="s">
        <v>8</v>
      </c>
      <c r="E15" s="362" t="str">
        <f>'Ф.№2 місц.'!E15:R15</f>
        <v>Романівська початкова школа</v>
      </c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</row>
    <row r="16" s="73" customFormat="1" ht="11.25">
      <c r="A16" s="83" t="s">
        <v>181</v>
      </c>
    </row>
    <row r="17" s="73" customFormat="1" ht="12" thickBot="1">
      <c r="A17" s="83" t="s">
        <v>9</v>
      </c>
    </row>
    <row r="18" spans="1:14" s="73" customFormat="1" ht="11.25" customHeight="1" thickBot="1" thickTop="1">
      <c r="A18" s="420" t="s">
        <v>10</v>
      </c>
      <c r="B18" s="420" t="s">
        <v>119</v>
      </c>
      <c r="C18" s="420" t="s">
        <v>12</v>
      </c>
      <c r="D18" s="420" t="s">
        <v>120</v>
      </c>
      <c r="E18" s="420" t="s">
        <v>14</v>
      </c>
      <c r="F18" s="420"/>
      <c r="G18" s="420" t="s">
        <v>15</v>
      </c>
      <c r="H18" s="420" t="s">
        <v>121</v>
      </c>
      <c r="I18" s="420" t="s">
        <v>122</v>
      </c>
      <c r="J18" s="420" t="s">
        <v>19</v>
      </c>
      <c r="K18" s="420"/>
      <c r="L18" s="420" t="s">
        <v>20</v>
      </c>
      <c r="M18" s="421" t="s">
        <v>21</v>
      </c>
      <c r="N18" s="421"/>
    </row>
    <row r="19" spans="1:14" s="73" customFormat="1" ht="16.5" customHeight="1" thickBot="1" thickTop="1">
      <c r="A19" s="420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421"/>
    </row>
    <row r="20" spans="1:14" s="73" customFormat="1" ht="36.75" customHeight="1" thickBot="1" thickTop="1">
      <c r="A20" s="420"/>
      <c r="B20" s="420"/>
      <c r="C20" s="420"/>
      <c r="D20" s="420"/>
      <c r="E20" s="84" t="s">
        <v>22</v>
      </c>
      <c r="F20" s="85" t="s">
        <v>23</v>
      </c>
      <c r="G20" s="420"/>
      <c r="H20" s="420"/>
      <c r="I20" s="420"/>
      <c r="J20" s="84" t="s">
        <v>22</v>
      </c>
      <c r="K20" s="85" t="s">
        <v>123</v>
      </c>
      <c r="L20" s="420"/>
      <c r="M20" s="84" t="s">
        <v>22</v>
      </c>
      <c r="N20" s="86" t="s">
        <v>23</v>
      </c>
    </row>
    <row r="21" spans="1:14" s="73" customFormat="1" ht="12.75" thickBot="1" thickTop="1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8</v>
      </c>
      <c r="J21" s="87">
        <v>9</v>
      </c>
      <c r="K21" s="87">
        <v>10</v>
      </c>
      <c r="L21" s="87">
        <v>12</v>
      </c>
      <c r="M21" s="87">
        <v>11</v>
      </c>
      <c r="N21" s="87">
        <v>12</v>
      </c>
    </row>
    <row r="22" spans="1:14" s="73" customFormat="1" ht="12.75" thickBot="1" thickTop="1">
      <c r="A22" s="87" t="s">
        <v>111</v>
      </c>
      <c r="B22" s="88" t="s">
        <v>30</v>
      </c>
      <c r="C22" s="89" t="s">
        <v>31</v>
      </c>
      <c r="D22" s="90">
        <f>SUM(D23:D27)</f>
        <v>2480</v>
      </c>
      <c r="E22" s="91">
        <v>0</v>
      </c>
      <c r="F22" s="91">
        <v>0</v>
      </c>
      <c r="G22" s="91">
        <v>0</v>
      </c>
      <c r="H22" s="91">
        <v>0</v>
      </c>
      <c r="I22" s="91">
        <f>SUM(I23:I26)</f>
        <v>2480</v>
      </c>
      <c r="J22" s="92" t="s">
        <v>30</v>
      </c>
      <c r="K22" s="92" t="s">
        <v>30</v>
      </c>
      <c r="L22" s="92" t="s">
        <v>30</v>
      </c>
      <c r="M22" s="90">
        <f>E22-F22-G22+I22-J28-K28</f>
        <v>0</v>
      </c>
      <c r="N22" s="90">
        <v>0</v>
      </c>
    </row>
    <row r="23" spans="1:14" s="73" customFormat="1" ht="12.75" thickBot="1" thickTop="1">
      <c r="A23" s="93" t="s">
        <v>124</v>
      </c>
      <c r="B23" s="88" t="s">
        <v>30</v>
      </c>
      <c r="C23" s="89" t="s">
        <v>33</v>
      </c>
      <c r="D23" s="94">
        <f>I23</f>
        <v>2480</v>
      </c>
      <c r="E23" s="92" t="s">
        <v>30</v>
      </c>
      <c r="F23" s="92" t="s">
        <v>30</v>
      </c>
      <c r="G23" s="92" t="s">
        <v>30</v>
      </c>
      <c r="H23" s="92" t="s">
        <v>30</v>
      </c>
      <c r="I23" s="94">
        <v>2480</v>
      </c>
      <c r="J23" s="92" t="s">
        <v>30</v>
      </c>
      <c r="K23" s="92" t="s">
        <v>30</v>
      </c>
      <c r="L23" s="92" t="s">
        <v>30</v>
      </c>
      <c r="M23" s="92" t="s">
        <v>30</v>
      </c>
      <c r="N23" s="92" t="s">
        <v>30</v>
      </c>
    </row>
    <row r="24" spans="1:14" s="73" customFormat="1" ht="27.75" customHeight="1" thickBot="1" thickTop="1">
      <c r="A24" s="95" t="s">
        <v>125</v>
      </c>
      <c r="B24" s="88" t="s">
        <v>30</v>
      </c>
      <c r="C24" s="89" t="s">
        <v>35</v>
      </c>
      <c r="D24" s="94"/>
      <c r="E24" s="92" t="s">
        <v>30</v>
      </c>
      <c r="F24" s="92" t="s">
        <v>30</v>
      </c>
      <c r="G24" s="92" t="s">
        <v>30</v>
      </c>
      <c r="H24" s="92" t="s">
        <v>30</v>
      </c>
      <c r="I24" s="94"/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</row>
    <row r="25" spans="1:14" s="73" customFormat="1" ht="43.5" customHeight="1" thickBot="1" thickTop="1">
      <c r="A25" s="95" t="s">
        <v>126</v>
      </c>
      <c r="B25" s="88" t="s">
        <v>30</v>
      </c>
      <c r="C25" s="89" t="s">
        <v>37</v>
      </c>
      <c r="D25" s="94">
        <v>0</v>
      </c>
      <c r="E25" s="92" t="s">
        <v>30</v>
      </c>
      <c r="F25" s="92" t="s">
        <v>30</v>
      </c>
      <c r="G25" s="92" t="s">
        <v>30</v>
      </c>
      <c r="H25" s="96">
        <v>0</v>
      </c>
      <c r="I25" s="94">
        <v>0</v>
      </c>
      <c r="J25" s="92" t="s">
        <v>30</v>
      </c>
      <c r="K25" s="92" t="s">
        <v>30</v>
      </c>
      <c r="L25" s="92" t="s">
        <v>30</v>
      </c>
      <c r="M25" s="92" t="s">
        <v>30</v>
      </c>
      <c r="N25" s="92" t="s">
        <v>30</v>
      </c>
    </row>
    <row r="26" spans="1:14" s="73" customFormat="1" ht="18" thickBot="1" thickTop="1">
      <c r="A26" s="95" t="s">
        <v>127</v>
      </c>
      <c r="B26" s="88" t="s">
        <v>30</v>
      </c>
      <c r="C26" s="89" t="s">
        <v>39</v>
      </c>
      <c r="D26" s="94">
        <v>0</v>
      </c>
      <c r="E26" s="92" t="s">
        <v>30</v>
      </c>
      <c r="F26" s="92" t="s">
        <v>30</v>
      </c>
      <c r="G26" s="92" t="s">
        <v>30</v>
      </c>
      <c r="H26" s="92" t="s">
        <v>30</v>
      </c>
      <c r="I26" s="94">
        <v>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</row>
    <row r="27" spans="1:14" s="73" customFormat="1" ht="12.75" thickBot="1" thickTop="1">
      <c r="A27" s="93" t="s">
        <v>40</v>
      </c>
      <c r="B27" s="88" t="s">
        <v>30</v>
      </c>
      <c r="C27" s="89" t="s">
        <v>41</v>
      </c>
      <c r="D27" s="94">
        <v>0</v>
      </c>
      <c r="E27" s="92" t="s">
        <v>30</v>
      </c>
      <c r="F27" s="92" t="s">
        <v>30</v>
      </c>
      <c r="G27" s="92" t="s">
        <v>30</v>
      </c>
      <c r="H27" s="92" t="s">
        <v>30</v>
      </c>
      <c r="I27" s="92" t="s">
        <v>30</v>
      </c>
      <c r="J27" s="92" t="s">
        <v>30</v>
      </c>
      <c r="K27" s="92" t="s">
        <v>30</v>
      </c>
      <c r="L27" s="92" t="s">
        <v>30</v>
      </c>
      <c r="M27" s="92" t="s">
        <v>30</v>
      </c>
      <c r="N27" s="92" t="s">
        <v>30</v>
      </c>
    </row>
    <row r="28" spans="1:14" s="73" customFormat="1" ht="12.75" thickBot="1" thickTop="1">
      <c r="A28" s="97" t="s">
        <v>128</v>
      </c>
      <c r="B28" s="88" t="s">
        <v>30</v>
      </c>
      <c r="C28" s="89" t="s">
        <v>42</v>
      </c>
      <c r="D28" s="90">
        <f>D30+D65+D88+D97</f>
        <v>2480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0">
        <f>J30+J65+J88+J97</f>
        <v>2480</v>
      </c>
      <c r="K28" s="90">
        <f>K30+K65+K88+K97</f>
        <v>0</v>
      </c>
      <c r="L28" s="90">
        <f>L30+L65+L88+L97</f>
        <v>0</v>
      </c>
      <c r="M28" s="92" t="s">
        <v>30</v>
      </c>
      <c r="N28" s="92" t="s">
        <v>30</v>
      </c>
    </row>
    <row r="29" spans="1:14" s="73" customFormat="1" ht="12.75" thickBot="1" thickTop="1">
      <c r="A29" s="98" t="s">
        <v>43</v>
      </c>
      <c r="B29" s="99"/>
      <c r="C29" s="100"/>
      <c r="D29" s="96"/>
      <c r="E29" s="92"/>
      <c r="F29" s="92"/>
      <c r="G29" s="92"/>
      <c r="H29" s="92"/>
      <c r="I29" s="92"/>
      <c r="J29" s="96"/>
      <c r="K29" s="96"/>
      <c r="L29" s="96"/>
      <c r="M29" s="92"/>
      <c r="N29" s="92"/>
    </row>
    <row r="30" spans="1:14" s="73" customFormat="1" ht="12.75" thickBot="1" thickTop="1">
      <c r="A30" s="88" t="s">
        <v>44</v>
      </c>
      <c r="B30" s="88">
        <v>2000</v>
      </c>
      <c r="C30" s="89" t="s">
        <v>45</v>
      </c>
      <c r="D30" s="90">
        <f>D31+D36+D53+D56+D60+D64</f>
        <v>2480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0">
        <f>J31+J36+J53+J56+J60+J64</f>
        <v>2480</v>
      </c>
      <c r="K30" s="90">
        <f>K31+K36+K53+K56+K60+K64</f>
        <v>0</v>
      </c>
      <c r="L30" s="90">
        <f>L31+L36+L53+L56+L60+L64</f>
        <v>0</v>
      </c>
      <c r="M30" s="92" t="s">
        <v>30</v>
      </c>
      <c r="N30" s="92" t="s">
        <v>30</v>
      </c>
    </row>
    <row r="31" spans="1:14" s="73" customFormat="1" ht="12.75" thickBot="1" thickTop="1">
      <c r="A31" s="101" t="s">
        <v>46</v>
      </c>
      <c r="B31" s="88">
        <v>2100</v>
      </c>
      <c r="C31" s="89" t="s">
        <v>47</v>
      </c>
      <c r="D31" s="90">
        <f>D32+D35</f>
        <v>0</v>
      </c>
      <c r="E31" s="92" t="s">
        <v>30</v>
      </c>
      <c r="F31" s="92" t="s">
        <v>30</v>
      </c>
      <c r="G31" s="92" t="s">
        <v>30</v>
      </c>
      <c r="H31" s="92" t="s">
        <v>30</v>
      </c>
      <c r="I31" s="92" t="s">
        <v>30</v>
      </c>
      <c r="J31" s="90">
        <f>J32+J35</f>
        <v>0</v>
      </c>
      <c r="K31" s="90">
        <f>K32+K35</f>
        <v>0</v>
      </c>
      <c r="L31" s="90">
        <f>L32+L35</f>
        <v>0</v>
      </c>
      <c r="M31" s="92" t="s">
        <v>30</v>
      </c>
      <c r="N31" s="92" t="s">
        <v>30</v>
      </c>
    </row>
    <row r="32" spans="1:14" s="73" customFormat="1" ht="12.75" thickBot="1" thickTop="1">
      <c r="A32" s="102" t="s">
        <v>48</v>
      </c>
      <c r="B32" s="103">
        <v>2110</v>
      </c>
      <c r="C32" s="104" t="s">
        <v>129</v>
      </c>
      <c r="D32" s="105"/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105"/>
      <c r="K32" s="105">
        <f>SUM(K33:K34)</f>
        <v>0</v>
      </c>
      <c r="L32" s="105">
        <f>SUM(L33:L34)</f>
        <v>0</v>
      </c>
      <c r="M32" s="92" t="s">
        <v>30</v>
      </c>
      <c r="N32" s="92" t="s">
        <v>30</v>
      </c>
    </row>
    <row r="33" spans="1:14" s="73" customFormat="1" ht="12.75" thickBot="1" thickTop="1">
      <c r="A33" s="106" t="s">
        <v>49</v>
      </c>
      <c r="B33" s="84">
        <v>2111</v>
      </c>
      <c r="C33" s="84">
        <v>110</v>
      </c>
      <c r="D33" s="94">
        <v>0</v>
      </c>
      <c r="E33" s="92" t="s">
        <v>30</v>
      </c>
      <c r="F33" s="92" t="s">
        <v>30</v>
      </c>
      <c r="G33" s="92" t="s">
        <v>30</v>
      </c>
      <c r="H33" s="92" t="s">
        <v>30</v>
      </c>
      <c r="I33" s="92" t="s">
        <v>30</v>
      </c>
      <c r="J33" s="94">
        <v>0</v>
      </c>
      <c r="K33" s="94">
        <v>0</v>
      </c>
      <c r="L33" s="94">
        <v>0</v>
      </c>
      <c r="M33" s="92" t="s">
        <v>30</v>
      </c>
      <c r="N33" s="92" t="s">
        <v>30</v>
      </c>
    </row>
    <row r="34" spans="1:14" s="73" customFormat="1" ht="12.75" thickBot="1" thickTop="1">
      <c r="A34" s="106" t="s">
        <v>50</v>
      </c>
      <c r="B34" s="84">
        <v>2112</v>
      </c>
      <c r="C34" s="84">
        <v>120</v>
      </c>
      <c r="D34" s="94">
        <v>0</v>
      </c>
      <c r="E34" s="92" t="s">
        <v>30</v>
      </c>
      <c r="F34" s="92" t="s">
        <v>30</v>
      </c>
      <c r="G34" s="92" t="s">
        <v>30</v>
      </c>
      <c r="H34" s="92" t="s">
        <v>30</v>
      </c>
      <c r="I34" s="92" t="s">
        <v>30</v>
      </c>
      <c r="J34" s="94">
        <v>0</v>
      </c>
      <c r="K34" s="94">
        <v>0</v>
      </c>
      <c r="L34" s="94">
        <v>0</v>
      </c>
      <c r="M34" s="92" t="s">
        <v>30</v>
      </c>
      <c r="N34" s="92" t="s">
        <v>30</v>
      </c>
    </row>
    <row r="35" spans="1:14" s="73" customFormat="1" ht="12" customHeight="1" thickBot="1" thickTop="1">
      <c r="A35" s="107" t="s">
        <v>51</v>
      </c>
      <c r="B35" s="103">
        <v>2120</v>
      </c>
      <c r="C35" s="103">
        <v>130</v>
      </c>
      <c r="D35" s="108">
        <v>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108">
        <v>0</v>
      </c>
      <c r="K35" s="108">
        <v>0</v>
      </c>
      <c r="L35" s="108">
        <v>0</v>
      </c>
      <c r="M35" s="92" t="s">
        <v>30</v>
      </c>
      <c r="N35" s="92" t="s">
        <v>30</v>
      </c>
    </row>
    <row r="36" spans="1:14" s="73" customFormat="1" ht="12" customHeight="1" thickBot="1" thickTop="1">
      <c r="A36" s="109" t="s">
        <v>52</v>
      </c>
      <c r="B36" s="88">
        <v>2200</v>
      </c>
      <c r="C36" s="88">
        <v>140</v>
      </c>
      <c r="D36" s="90">
        <f>SUM(D37:D43)+D50</f>
        <v>2480</v>
      </c>
      <c r="E36" s="92" t="s">
        <v>30</v>
      </c>
      <c r="F36" s="92" t="s">
        <v>30</v>
      </c>
      <c r="G36" s="92" t="s">
        <v>30</v>
      </c>
      <c r="H36" s="92" t="s">
        <v>30</v>
      </c>
      <c r="I36" s="92" t="s">
        <v>30</v>
      </c>
      <c r="J36" s="90">
        <f>SUM(J37:J43)+J50</f>
        <v>2480</v>
      </c>
      <c r="K36" s="90">
        <f>SUM(K37:K43)+K50</f>
        <v>0</v>
      </c>
      <c r="L36" s="90">
        <f>SUM(L37:L43)+L50</f>
        <v>0</v>
      </c>
      <c r="M36" s="92" t="s">
        <v>30</v>
      </c>
      <c r="N36" s="92" t="s">
        <v>30</v>
      </c>
    </row>
    <row r="37" spans="1:14" s="73" customFormat="1" ht="12.75" thickBot="1" thickTop="1">
      <c r="A37" s="102" t="s">
        <v>53</v>
      </c>
      <c r="B37" s="103">
        <v>2210</v>
      </c>
      <c r="C37" s="103">
        <v>150</v>
      </c>
      <c r="D37" s="108"/>
      <c r="E37" s="92" t="s">
        <v>30</v>
      </c>
      <c r="F37" s="92" t="s">
        <v>30</v>
      </c>
      <c r="G37" s="92" t="s">
        <v>30</v>
      </c>
      <c r="H37" s="92" t="s">
        <v>30</v>
      </c>
      <c r="I37" s="92" t="s">
        <v>30</v>
      </c>
      <c r="J37" s="108"/>
      <c r="K37" s="108">
        <v>0</v>
      </c>
      <c r="L37" s="108">
        <v>0</v>
      </c>
      <c r="M37" s="92" t="s">
        <v>30</v>
      </c>
      <c r="N37" s="92" t="s">
        <v>30</v>
      </c>
    </row>
    <row r="38" spans="1:14" s="73" customFormat="1" ht="12.75" thickBot="1" thickTop="1">
      <c r="A38" s="102" t="s">
        <v>54</v>
      </c>
      <c r="B38" s="103">
        <v>2220</v>
      </c>
      <c r="C38" s="103">
        <v>160</v>
      </c>
      <c r="D38" s="108">
        <v>0</v>
      </c>
      <c r="E38" s="92" t="s">
        <v>30</v>
      </c>
      <c r="F38" s="92" t="s">
        <v>30</v>
      </c>
      <c r="G38" s="92" t="s">
        <v>30</v>
      </c>
      <c r="H38" s="92" t="s">
        <v>30</v>
      </c>
      <c r="I38" s="92" t="s">
        <v>30</v>
      </c>
      <c r="J38" s="108">
        <v>0</v>
      </c>
      <c r="K38" s="108">
        <v>0</v>
      </c>
      <c r="L38" s="108">
        <v>0</v>
      </c>
      <c r="M38" s="92" t="s">
        <v>30</v>
      </c>
      <c r="N38" s="92" t="s">
        <v>30</v>
      </c>
    </row>
    <row r="39" spans="1:14" s="73" customFormat="1" ht="12.75" thickBot="1" thickTop="1">
      <c r="A39" s="102" t="s">
        <v>55</v>
      </c>
      <c r="B39" s="103">
        <v>2230</v>
      </c>
      <c r="C39" s="103">
        <v>170</v>
      </c>
      <c r="D39" s="108">
        <f>J39</f>
        <v>2480</v>
      </c>
      <c r="E39" s="92" t="s">
        <v>30</v>
      </c>
      <c r="F39" s="92" t="s">
        <v>30</v>
      </c>
      <c r="G39" s="92" t="s">
        <v>30</v>
      </c>
      <c r="H39" s="92" t="s">
        <v>30</v>
      </c>
      <c r="I39" s="92" t="s">
        <v>30</v>
      </c>
      <c r="J39" s="108">
        <v>2480</v>
      </c>
      <c r="K39" s="108">
        <v>0</v>
      </c>
      <c r="L39" s="108">
        <v>0</v>
      </c>
      <c r="M39" s="92" t="s">
        <v>30</v>
      </c>
      <c r="N39" s="92" t="s">
        <v>30</v>
      </c>
    </row>
    <row r="40" spans="1:14" s="73" customFormat="1" ht="12.75" thickBot="1" thickTop="1">
      <c r="A40" s="102" t="s">
        <v>56</v>
      </c>
      <c r="B40" s="103">
        <v>2240</v>
      </c>
      <c r="C40" s="103">
        <v>180</v>
      </c>
      <c r="D40" s="108">
        <v>0</v>
      </c>
      <c r="E40" s="92" t="s">
        <v>30</v>
      </c>
      <c r="F40" s="92" t="s">
        <v>30</v>
      </c>
      <c r="G40" s="92" t="s">
        <v>30</v>
      </c>
      <c r="H40" s="92" t="s">
        <v>30</v>
      </c>
      <c r="I40" s="92" t="s">
        <v>30</v>
      </c>
      <c r="J40" s="108">
        <v>0</v>
      </c>
      <c r="K40" s="108">
        <v>0</v>
      </c>
      <c r="L40" s="108">
        <v>0</v>
      </c>
      <c r="M40" s="92" t="s">
        <v>30</v>
      </c>
      <c r="N40" s="92" t="s">
        <v>30</v>
      </c>
    </row>
    <row r="41" spans="1:14" s="73" customFormat="1" ht="12.75" thickBot="1" thickTop="1">
      <c r="A41" s="102" t="s">
        <v>57</v>
      </c>
      <c r="B41" s="103">
        <v>2250</v>
      </c>
      <c r="C41" s="103">
        <v>190</v>
      </c>
      <c r="D41" s="108">
        <v>0</v>
      </c>
      <c r="E41" s="92" t="s">
        <v>30</v>
      </c>
      <c r="F41" s="92" t="s">
        <v>30</v>
      </c>
      <c r="G41" s="92" t="s">
        <v>30</v>
      </c>
      <c r="H41" s="92" t="s">
        <v>30</v>
      </c>
      <c r="I41" s="92" t="s">
        <v>30</v>
      </c>
      <c r="J41" s="108">
        <v>0</v>
      </c>
      <c r="K41" s="108">
        <v>0</v>
      </c>
      <c r="L41" s="108">
        <v>0</v>
      </c>
      <c r="M41" s="92" t="s">
        <v>30</v>
      </c>
      <c r="N41" s="92" t="s">
        <v>30</v>
      </c>
    </row>
    <row r="42" spans="1:14" s="73" customFormat="1" ht="12.75" customHeight="1" thickBot="1" thickTop="1">
      <c r="A42" s="107" t="s">
        <v>58</v>
      </c>
      <c r="B42" s="103">
        <v>2260</v>
      </c>
      <c r="C42" s="103">
        <v>200</v>
      </c>
      <c r="D42" s="108">
        <v>0</v>
      </c>
      <c r="E42" s="92" t="s">
        <v>30</v>
      </c>
      <c r="F42" s="92" t="s">
        <v>30</v>
      </c>
      <c r="G42" s="92" t="s">
        <v>30</v>
      </c>
      <c r="H42" s="92" t="s">
        <v>30</v>
      </c>
      <c r="I42" s="92" t="s">
        <v>30</v>
      </c>
      <c r="J42" s="108">
        <v>0</v>
      </c>
      <c r="K42" s="108">
        <v>0</v>
      </c>
      <c r="L42" s="108">
        <v>0</v>
      </c>
      <c r="M42" s="92" t="s">
        <v>30</v>
      </c>
      <c r="N42" s="92" t="s">
        <v>30</v>
      </c>
    </row>
    <row r="43" spans="1:14" s="73" customFormat="1" ht="12.75" thickBot="1" thickTop="1">
      <c r="A43" s="107" t="s">
        <v>59</v>
      </c>
      <c r="B43" s="103">
        <v>2270</v>
      </c>
      <c r="C43" s="103">
        <v>210</v>
      </c>
      <c r="D43" s="105"/>
      <c r="E43" s="92" t="s">
        <v>30</v>
      </c>
      <c r="F43" s="92" t="s">
        <v>30</v>
      </c>
      <c r="G43" s="92" t="s">
        <v>30</v>
      </c>
      <c r="H43" s="92" t="s">
        <v>30</v>
      </c>
      <c r="I43" s="92" t="s">
        <v>30</v>
      </c>
      <c r="J43" s="105"/>
      <c r="K43" s="105">
        <f>SUM(K44:K49)</f>
        <v>0</v>
      </c>
      <c r="L43" s="105">
        <f>SUM(L44:L49)</f>
        <v>0</v>
      </c>
      <c r="M43" s="92" t="s">
        <v>30</v>
      </c>
      <c r="N43" s="92" t="s">
        <v>30</v>
      </c>
    </row>
    <row r="44" spans="1:14" s="73" customFormat="1" ht="12.75" thickBot="1" thickTop="1">
      <c r="A44" s="106" t="s">
        <v>60</v>
      </c>
      <c r="B44" s="84">
        <v>2271</v>
      </c>
      <c r="C44" s="84">
        <v>220</v>
      </c>
      <c r="D44" s="94">
        <v>0</v>
      </c>
      <c r="E44" s="92" t="s">
        <v>30</v>
      </c>
      <c r="F44" s="92" t="s">
        <v>30</v>
      </c>
      <c r="G44" s="92" t="s">
        <v>30</v>
      </c>
      <c r="H44" s="92" t="s">
        <v>30</v>
      </c>
      <c r="I44" s="92" t="s">
        <v>30</v>
      </c>
      <c r="J44" s="94">
        <v>0</v>
      </c>
      <c r="K44" s="94">
        <v>0</v>
      </c>
      <c r="L44" s="94">
        <v>0</v>
      </c>
      <c r="M44" s="92" t="s">
        <v>30</v>
      </c>
      <c r="N44" s="92" t="s">
        <v>30</v>
      </c>
    </row>
    <row r="45" spans="1:14" s="73" customFormat="1" ht="12.75" thickBot="1" thickTop="1">
      <c r="A45" s="106" t="s">
        <v>61</v>
      </c>
      <c r="B45" s="84">
        <v>2272</v>
      </c>
      <c r="C45" s="84">
        <v>230</v>
      </c>
      <c r="D45" s="94">
        <v>0</v>
      </c>
      <c r="E45" s="92" t="s">
        <v>30</v>
      </c>
      <c r="F45" s="92" t="s">
        <v>30</v>
      </c>
      <c r="G45" s="92" t="s">
        <v>30</v>
      </c>
      <c r="H45" s="92" t="s">
        <v>30</v>
      </c>
      <c r="I45" s="92" t="s">
        <v>30</v>
      </c>
      <c r="J45" s="94">
        <v>0</v>
      </c>
      <c r="K45" s="94">
        <v>0</v>
      </c>
      <c r="L45" s="94">
        <v>0</v>
      </c>
      <c r="M45" s="92" t="s">
        <v>30</v>
      </c>
      <c r="N45" s="92" t="s">
        <v>30</v>
      </c>
    </row>
    <row r="46" spans="1:14" s="73" customFormat="1" ht="12.75" thickBot="1" thickTop="1">
      <c r="A46" s="106" t="s">
        <v>62</v>
      </c>
      <c r="B46" s="84">
        <v>2273</v>
      </c>
      <c r="C46" s="84">
        <v>240</v>
      </c>
      <c r="D46" s="94">
        <v>0</v>
      </c>
      <c r="E46" s="92" t="s">
        <v>30</v>
      </c>
      <c r="F46" s="92" t="s">
        <v>30</v>
      </c>
      <c r="G46" s="92" t="s">
        <v>30</v>
      </c>
      <c r="H46" s="92" t="s">
        <v>30</v>
      </c>
      <c r="I46" s="92" t="s">
        <v>30</v>
      </c>
      <c r="J46" s="94">
        <v>0</v>
      </c>
      <c r="K46" s="94">
        <v>0</v>
      </c>
      <c r="L46" s="94">
        <v>0</v>
      </c>
      <c r="M46" s="92" t="s">
        <v>30</v>
      </c>
      <c r="N46" s="92" t="s">
        <v>30</v>
      </c>
    </row>
    <row r="47" spans="1:14" s="73" customFormat="1" ht="12.75" thickBot="1" thickTop="1">
      <c r="A47" s="165" t="s">
        <v>170</v>
      </c>
      <c r="B47" s="84">
        <v>2274</v>
      </c>
      <c r="C47" s="84">
        <v>250</v>
      </c>
      <c r="D47" s="94">
        <v>0</v>
      </c>
      <c r="E47" s="92" t="s">
        <v>30</v>
      </c>
      <c r="F47" s="92" t="s">
        <v>30</v>
      </c>
      <c r="G47" s="92" t="s">
        <v>30</v>
      </c>
      <c r="H47" s="92" t="s">
        <v>30</v>
      </c>
      <c r="I47" s="92" t="s">
        <v>30</v>
      </c>
      <c r="J47" s="94">
        <v>0</v>
      </c>
      <c r="K47" s="94">
        <v>0</v>
      </c>
      <c r="L47" s="94">
        <v>0</v>
      </c>
      <c r="M47" s="92" t="s">
        <v>30</v>
      </c>
      <c r="N47" s="92" t="s">
        <v>30</v>
      </c>
    </row>
    <row r="48" spans="1:14" s="73" customFormat="1" ht="12.75" thickBot="1" thickTop="1">
      <c r="A48" s="165" t="s">
        <v>171</v>
      </c>
      <c r="B48" s="84">
        <v>2275</v>
      </c>
      <c r="C48" s="84">
        <v>260</v>
      </c>
      <c r="D48" s="94"/>
      <c r="E48" s="92" t="s">
        <v>30</v>
      </c>
      <c r="F48" s="92" t="s">
        <v>30</v>
      </c>
      <c r="G48" s="92" t="s">
        <v>30</v>
      </c>
      <c r="H48" s="92" t="s">
        <v>30</v>
      </c>
      <c r="I48" s="92" t="s">
        <v>30</v>
      </c>
      <c r="J48" s="94"/>
      <c r="K48" s="94">
        <v>0</v>
      </c>
      <c r="L48" s="94">
        <v>0</v>
      </c>
      <c r="M48" s="92" t="s">
        <v>30</v>
      </c>
      <c r="N48" s="92" t="s">
        <v>30</v>
      </c>
    </row>
    <row r="49" spans="1:14" s="73" customFormat="1" ht="12.75" thickBot="1" thickTop="1">
      <c r="A49" s="106" t="s">
        <v>130</v>
      </c>
      <c r="B49" s="84">
        <v>2276</v>
      </c>
      <c r="C49" s="84">
        <v>270</v>
      </c>
      <c r="D49" s="94">
        <v>0</v>
      </c>
      <c r="E49" s="92" t="s">
        <v>30</v>
      </c>
      <c r="F49" s="92" t="s">
        <v>30</v>
      </c>
      <c r="G49" s="92" t="s">
        <v>30</v>
      </c>
      <c r="H49" s="92" t="s">
        <v>30</v>
      </c>
      <c r="I49" s="92" t="s">
        <v>30</v>
      </c>
      <c r="J49" s="94">
        <v>0</v>
      </c>
      <c r="K49" s="94">
        <v>0</v>
      </c>
      <c r="L49" s="94">
        <v>0</v>
      </c>
      <c r="M49" s="92" t="s">
        <v>30</v>
      </c>
      <c r="N49" s="92" t="s">
        <v>30</v>
      </c>
    </row>
    <row r="50" spans="1:14" s="73" customFormat="1" ht="14.25" customHeight="1" thickBot="1" thickTop="1">
      <c r="A50" s="107" t="s">
        <v>64</v>
      </c>
      <c r="B50" s="103">
        <v>2280</v>
      </c>
      <c r="C50" s="103">
        <v>280</v>
      </c>
      <c r="D50" s="105">
        <f>SUM(D51:D52)</f>
        <v>0</v>
      </c>
      <c r="E50" s="92" t="s">
        <v>30</v>
      </c>
      <c r="F50" s="92" t="s">
        <v>30</v>
      </c>
      <c r="G50" s="92" t="s">
        <v>30</v>
      </c>
      <c r="H50" s="92" t="s">
        <v>30</v>
      </c>
      <c r="I50" s="92" t="s">
        <v>30</v>
      </c>
      <c r="J50" s="105">
        <f>SUM(J51:J52)</f>
        <v>0</v>
      </c>
      <c r="K50" s="105">
        <f>SUM(K51:K52)</f>
        <v>0</v>
      </c>
      <c r="L50" s="105">
        <f>SUM(L51:L52)</f>
        <v>0</v>
      </c>
      <c r="M50" s="92" t="s">
        <v>30</v>
      </c>
      <c r="N50" s="92" t="s">
        <v>30</v>
      </c>
    </row>
    <row r="51" spans="1:14" s="73" customFormat="1" ht="12.75" thickBot="1" thickTop="1">
      <c r="A51" s="110" t="s">
        <v>65</v>
      </c>
      <c r="B51" s="84">
        <v>2281</v>
      </c>
      <c r="C51" s="84">
        <v>290</v>
      </c>
      <c r="D51" s="94">
        <v>0</v>
      </c>
      <c r="E51" s="92" t="s">
        <v>30</v>
      </c>
      <c r="F51" s="92" t="s">
        <v>30</v>
      </c>
      <c r="G51" s="92" t="s">
        <v>30</v>
      </c>
      <c r="H51" s="92" t="s">
        <v>30</v>
      </c>
      <c r="I51" s="92" t="s">
        <v>30</v>
      </c>
      <c r="J51" s="94">
        <v>0</v>
      </c>
      <c r="K51" s="94">
        <v>0</v>
      </c>
      <c r="L51" s="94">
        <v>0</v>
      </c>
      <c r="M51" s="92" t="s">
        <v>30</v>
      </c>
      <c r="N51" s="92" t="s">
        <v>30</v>
      </c>
    </row>
    <row r="52" spans="1:14" s="73" customFormat="1" ht="12.75" thickBot="1" thickTop="1">
      <c r="A52" s="111" t="s">
        <v>66</v>
      </c>
      <c r="B52" s="84">
        <v>2282</v>
      </c>
      <c r="C52" s="84">
        <v>300</v>
      </c>
      <c r="D52" s="94">
        <v>0</v>
      </c>
      <c r="E52" s="92" t="s">
        <v>30</v>
      </c>
      <c r="F52" s="92" t="s">
        <v>30</v>
      </c>
      <c r="G52" s="92" t="s">
        <v>30</v>
      </c>
      <c r="H52" s="92" t="s">
        <v>30</v>
      </c>
      <c r="I52" s="92" t="s">
        <v>30</v>
      </c>
      <c r="J52" s="94">
        <v>0</v>
      </c>
      <c r="K52" s="94">
        <v>0</v>
      </c>
      <c r="L52" s="94">
        <v>0</v>
      </c>
      <c r="M52" s="92" t="s">
        <v>30</v>
      </c>
      <c r="N52" s="92" t="s">
        <v>30</v>
      </c>
    </row>
    <row r="53" spans="1:14" s="73" customFormat="1" ht="12.75" thickBot="1" thickTop="1">
      <c r="A53" s="101" t="s">
        <v>67</v>
      </c>
      <c r="B53" s="88">
        <v>2400</v>
      </c>
      <c r="C53" s="88">
        <v>310</v>
      </c>
      <c r="D53" s="90">
        <f>SUM(D54:D55)</f>
        <v>0</v>
      </c>
      <c r="E53" s="92" t="s">
        <v>30</v>
      </c>
      <c r="F53" s="92" t="s">
        <v>30</v>
      </c>
      <c r="G53" s="92" t="s">
        <v>30</v>
      </c>
      <c r="H53" s="92" t="s">
        <v>30</v>
      </c>
      <c r="I53" s="92" t="s">
        <v>30</v>
      </c>
      <c r="J53" s="90">
        <f>SUM(J54:J55)</f>
        <v>0</v>
      </c>
      <c r="K53" s="90">
        <f>SUM(K54:K55)</f>
        <v>0</v>
      </c>
      <c r="L53" s="90">
        <f>SUM(L54:L55)</f>
        <v>0</v>
      </c>
      <c r="M53" s="92" t="s">
        <v>30</v>
      </c>
      <c r="N53" s="92" t="s">
        <v>30</v>
      </c>
    </row>
    <row r="54" spans="1:14" s="73" customFormat="1" ht="12.75" thickBot="1" thickTop="1">
      <c r="A54" s="112" t="s">
        <v>68</v>
      </c>
      <c r="B54" s="103">
        <v>2410</v>
      </c>
      <c r="C54" s="103">
        <v>320</v>
      </c>
      <c r="D54" s="108">
        <v>0</v>
      </c>
      <c r="E54" s="92" t="s">
        <v>30</v>
      </c>
      <c r="F54" s="92" t="s">
        <v>30</v>
      </c>
      <c r="G54" s="92" t="s">
        <v>30</v>
      </c>
      <c r="H54" s="92" t="s">
        <v>30</v>
      </c>
      <c r="I54" s="92" t="s">
        <v>30</v>
      </c>
      <c r="J54" s="108">
        <v>0</v>
      </c>
      <c r="K54" s="108">
        <v>0</v>
      </c>
      <c r="L54" s="108">
        <v>0</v>
      </c>
      <c r="M54" s="92" t="s">
        <v>30</v>
      </c>
      <c r="N54" s="92" t="s">
        <v>30</v>
      </c>
    </row>
    <row r="55" spans="1:14" s="73" customFormat="1" ht="12.75" customHeight="1" thickBot="1" thickTop="1">
      <c r="A55" s="112" t="s">
        <v>69</v>
      </c>
      <c r="B55" s="103">
        <v>2420</v>
      </c>
      <c r="C55" s="103">
        <v>330</v>
      </c>
      <c r="D55" s="108">
        <v>0</v>
      </c>
      <c r="E55" s="92" t="s">
        <v>30</v>
      </c>
      <c r="F55" s="92" t="s">
        <v>30</v>
      </c>
      <c r="G55" s="92" t="s">
        <v>30</v>
      </c>
      <c r="H55" s="92" t="s">
        <v>30</v>
      </c>
      <c r="I55" s="92" t="s">
        <v>30</v>
      </c>
      <c r="J55" s="108">
        <v>0</v>
      </c>
      <c r="K55" s="108">
        <v>0</v>
      </c>
      <c r="L55" s="108">
        <v>0</v>
      </c>
      <c r="M55" s="92" t="s">
        <v>30</v>
      </c>
      <c r="N55" s="92" t="s">
        <v>30</v>
      </c>
    </row>
    <row r="56" spans="1:14" s="73" customFormat="1" ht="12" customHeight="1" thickBot="1" thickTop="1">
      <c r="A56" s="113" t="s">
        <v>70</v>
      </c>
      <c r="B56" s="88">
        <v>2600</v>
      </c>
      <c r="C56" s="88">
        <v>340</v>
      </c>
      <c r="D56" s="90">
        <f>SUM(D57:D59)</f>
        <v>0</v>
      </c>
      <c r="E56" s="92" t="s">
        <v>30</v>
      </c>
      <c r="F56" s="92" t="s">
        <v>30</v>
      </c>
      <c r="G56" s="92" t="s">
        <v>30</v>
      </c>
      <c r="H56" s="92" t="s">
        <v>30</v>
      </c>
      <c r="I56" s="92" t="s">
        <v>30</v>
      </c>
      <c r="J56" s="90">
        <f>SUM(J57:J59)</f>
        <v>0</v>
      </c>
      <c r="K56" s="90">
        <f>SUM(K57:K59)</f>
        <v>0</v>
      </c>
      <c r="L56" s="90">
        <f>SUM(L57:L59)</f>
        <v>0</v>
      </c>
      <c r="M56" s="92" t="s">
        <v>30</v>
      </c>
      <c r="N56" s="92" t="s">
        <v>30</v>
      </c>
    </row>
    <row r="57" spans="1:14" s="73" customFormat="1" ht="11.25" customHeight="1" thickBot="1" thickTop="1">
      <c r="A57" s="107" t="s">
        <v>71</v>
      </c>
      <c r="B57" s="103">
        <v>2610</v>
      </c>
      <c r="C57" s="103">
        <v>350</v>
      </c>
      <c r="D57" s="108">
        <v>0</v>
      </c>
      <c r="E57" s="92" t="s">
        <v>30</v>
      </c>
      <c r="F57" s="92" t="s">
        <v>30</v>
      </c>
      <c r="G57" s="92" t="s">
        <v>30</v>
      </c>
      <c r="H57" s="92" t="s">
        <v>30</v>
      </c>
      <c r="I57" s="92" t="s">
        <v>30</v>
      </c>
      <c r="J57" s="108">
        <v>0</v>
      </c>
      <c r="K57" s="108">
        <v>0</v>
      </c>
      <c r="L57" s="108">
        <v>0</v>
      </c>
      <c r="M57" s="92" t="s">
        <v>30</v>
      </c>
      <c r="N57" s="92" t="s">
        <v>30</v>
      </c>
    </row>
    <row r="58" spans="1:14" s="73" customFormat="1" ht="12.75" thickBot="1" thickTop="1">
      <c r="A58" s="107" t="s">
        <v>72</v>
      </c>
      <c r="B58" s="103">
        <v>2620</v>
      </c>
      <c r="C58" s="103">
        <v>360</v>
      </c>
      <c r="D58" s="108">
        <v>0</v>
      </c>
      <c r="E58" s="92" t="s">
        <v>30</v>
      </c>
      <c r="F58" s="92" t="s">
        <v>30</v>
      </c>
      <c r="G58" s="92" t="s">
        <v>30</v>
      </c>
      <c r="H58" s="92" t="s">
        <v>30</v>
      </c>
      <c r="I58" s="92" t="s">
        <v>30</v>
      </c>
      <c r="J58" s="108">
        <v>0</v>
      </c>
      <c r="K58" s="108">
        <v>0</v>
      </c>
      <c r="L58" s="108">
        <v>0</v>
      </c>
      <c r="M58" s="92" t="s">
        <v>30</v>
      </c>
      <c r="N58" s="92" t="s">
        <v>30</v>
      </c>
    </row>
    <row r="59" spans="1:14" s="73" customFormat="1" ht="13.5" customHeight="1" thickBot="1" thickTop="1">
      <c r="A59" s="112" t="s">
        <v>73</v>
      </c>
      <c r="B59" s="103">
        <v>2630</v>
      </c>
      <c r="C59" s="103">
        <v>370</v>
      </c>
      <c r="D59" s="108">
        <v>0</v>
      </c>
      <c r="E59" s="92" t="s">
        <v>30</v>
      </c>
      <c r="F59" s="92" t="s">
        <v>30</v>
      </c>
      <c r="G59" s="92" t="s">
        <v>30</v>
      </c>
      <c r="H59" s="92" t="s">
        <v>30</v>
      </c>
      <c r="I59" s="92" t="s">
        <v>30</v>
      </c>
      <c r="J59" s="108">
        <v>0</v>
      </c>
      <c r="K59" s="108">
        <v>0</v>
      </c>
      <c r="L59" s="108">
        <v>0</v>
      </c>
      <c r="M59" s="92" t="s">
        <v>30</v>
      </c>
      <c r="N59" s="92" t="s">
        <v>30</v>
      </c>
    </row>
    <row r="60" spans="1:14" s="73" customFormat="1" ht="12.75" thickBot="1" thickTop="1">
      <c r="A60" s="109" t="s">
        <v>74</v>
      </c>
      <c r="B60" s="88">
        <v>2700</v>
      </c>
      <c r="C60" s="88">
        <v>380</v>
      </c>
      <c r="D60" s="90">
        <f>SUM(D61:D63)</f>
        <v>0</v>
      </c>
      <c r="E60" s="92" t="s">
        <v>30</v>
      </c>
      <c r="F60" s="92" t="s">
        <v>30</v>
      </c>
      <c r="G60" s="92" t="s">
        <v>30</v>
      </c>
      <c r="H60" s="92" t="s">
        <v>30</v>
      </c>
      <c r="I60" s="92" t="s">
        <v>30</v>
      </c>
      <c r="J60" s="90">
        <f>SUM(J61:J63)</f>
        <v>0</v>
      </c>
      <c r="K60" s="90">
        <f>SUM(K61:K63)</f>
        <v>0</v>
      </c>
      <c r="L60" s="90">
        <f>SUM(L61:L63)</f>
        <v>0</v>
      </c>
      <c r="M60" s="92" t="s">
        <v>30</v>
      </c>
      <c r="N60" s="92" t="s">
        <v>30</v>
      </c>
    </row>
    <row r="61" spans="1:14" s="73" customFormat="1" ht="12.75" thickBot="1" thickTop="1">
      <c r="A61" s="107" t="s">
        <v>75</v>
      </c>
      <c r="B61" s="103">
        <v>2710</v>
      </c>
      <c r="C61" s="103">
        <v>390</v>
      </c>
      <c r="D61" s="108">
        <v>0</v>
      </c>
      <c r="E61" s="92" t="s">
        <v>30</v>
      </c>
      <c r="F61" s="92" t="s">
        <v>30</v>
      </c>
      <c r="G61" s="92" t="s">
        <v>30</v>
      </c>
      <c r="H61" s="92" t="s">
        <v>30</v>
      </c>
      <c r="I61" s="92" t="s">
        <v>30</v>
      </c>
      <c r="J61" s="108">
        <v>0</v>
      </c>
      <c r="K61" s="108">
        <v>0</v>
      </c>
      <c r="L61" s="108">
        <v>0</v>
      </c>
      <c r="M61" s="92" t="s">
        <v>30</v>
      </c>
      <c r="N61" s="92" t="s">
        <v>30</v>
      </c>
    </row>
    <row r="62" spans="1:14" s="73" customFormat="1" ht="12.75" thickBot="1" thickTop="1">
      <c r="A62" s="107" t="s">
        <v>76</v>
      </c>
      <c r="B62" s="103">
        <v>2720</v>
      </c>
      <c r="C62" s="103">
        <v>400</v>
      </c>
      <c r="D62" s="108">
        <v>0</v>
      </c>
      <c r="E62" s="92" t="s">
        <v>30</v>
      </c>
      <c r="F62" s="92" t="s">
        <v>30</v>
      </c>
      <c r="G62" s="92" t="s">
        <v>30</v>
      </c>
      <c r="H62" s="92" t="s">
        <v>30</v>
      </c>
      <c r="I62" s="92" t="s">
        <v>30</v>
      </c>
      <c r="J62" s="108">
        <v>0</v>
      </c>
      <c r="K62" s="108">
        <v>0</v>
      </c>
      <c r="L62" s="108">
        <v>0</v>
      </c>
      <c r="M62" s="92" t="s">
        <v>30</v>
      </c>
      <c r="N62" s="92" t="s">
        <v>30</v>
      </c>
    </row>
    <row r="63" spans="1:14" s="73" customFormat="1" ht="12.75" thickBot="1" thickTop="1">
      <c r="A63" s="107" t="s">
        <v>77</v>
      </c>
      <c r="B63" s="103">
        <v>2730</v>
      </c>
      <c r="C63" s="103">
        <v>410</v>
      </c>
      <c r="D63" s="108">
        <v>0</v>
      </c>
      <c r="E63" s="92" t="s">
        <v>30</v>
      </c>
      <c r="F63" s="92" t="s">
        <v>30</v>
      </c>
      <c r="G63" s="92" t="s">
        <v>30</v>
      </c>
      <c r="H63" s="92" t="s">
        <v>30</v>
      </c>
      <c r="I63" s="92" t="s">
        <v>30</v>
      </c>
      <c r="J63" s="108">
        <v>0</v>
      </c>
      <c r="K63" s="108">
        <v>0</v>
      </c>
      <c r="L63" s="108">
        <v>0</v>
      </c>
      <c r="M63" s="92" t="s">
        <v>30</v>
      </c>
      <c r="N63" s="92" t="s">
        <v>30</v>
      </c>
    </row>
    <row r="64" spans="1:14" s="73" customFormat="1" ht="12.75" thickBot="1" thickTop="1">
      <c r="A64" s="109" t="s">
        <v>78</v>
      </c>
      <c r="B64" s="88">
        <v>2800</v>
      </c>
      <c r="C64" s="88">
        <v>420</v>
      </c>
      <c r="D64" s="91">
        <v>0</v>
      </c>
      <c r="E64" s="92" t="s">
        <v>30</v>
      </c>
      <c r="F64" s="92" t="s">
        <v>30</v>
      </c>
      <c r="G64" s="92" t="s">
        <v>30</v>
      </c>
      <c r="H64" s="92" t="s">
        <v>30</v>
      </c>
      <c r="I64" s="92" t="s">
        <v>30</v>
      </c>
      <c r="J64" s="91">
        <v>0</v>
      </c>
      <c r="K64" s="91">
        <v>0</v>
      </c>
      <c r="L64" s="91">
        <v>0</v>
      </c>
      <c r="M64" s="92" t="s">
        <v>30</v>
      </c>
      <c r="N64" s="92" t="s">
        <v>30</v>
      </c>
    </row>
    <row r="65" spans="1:14" s="73" customFormat="1" ht="12.75" thickBot="1" thickTop="1">
      <c r="A65" s="88" t="s">
        <v>79</v>
      </c>
      <c r="B65" s="88">
        <v>3000</v>
      </c>
      <c r="C65" s="88">
        <v>430</v>
      </c>
      <c r="D65" s="90">
        <f>D66+D80</f>
        <v>0</v>
      </c>
      <c r="E65" s="92" t="s">
        <v>30</v>
      </c>
      <c r="F65" s="92" t="s">
        <v>30</v>
      </c>
      <c r="G65" s="92" t="s">
        <v>30</v>
      </c>
      <c r="H65" s="92" t="s">
        <v>30</v>
      </c>
      <c r="I65" s="92" t="s">
        <v>30</v>
      </c>
      <c r="J65" s="90">
        <f>J66+J80</f>
        <v>0</v>
      </c>
      <c r="K65" s="90">
        <f>K66+K80</f>
        <v>0</v>
      </c>
      <c r="L65" s="90">
        <f>L66+L80</f>
        <v>0</v>
      </c>
      <c r="M65" s="92" t="s">
        <v>30</v>
      </c>
      <c r="N65" s="92" t="s">
        <v>30</v>
      </c>
    </row>
    <row r="66" spans="1:14" s="73" customFormat="1" ht="12.75" thickBot="1" thickTop="1">
      <c r="A66" s="101" t="s">
        <v>80</v>
      </c>
      <c r="B66" s="88">
        <v>3100</v>
      </c>
      <c r="C66" s="88">
        <v>440</v>
      </c>
      <c r="D66" s="90">
        <f>D67+D68+D71+D74+D78+D79</f>
        <v>0</v>
      </c>
      <c r="E66" s="92" t="s">
        <v>30</v>
      </c>
      <c r="F66" s="92" t="s">
        <v>30</v>
      </c>
      <c r="G66" s="92" t="s">
        <v>30</v>
      </c>
      <c r="H66" s="92" t="s">
        <v>30</v>
      </c>
      <c r="I66" s="92" t="s">
        <v>30</v>
      </c>
      <c r="J66" s="90">
        <f>J67+J68+J71+J74+J78+J79</f>
        <v>0</v>
      </c>
      <c r="K66" s="90">
        <f>K67+K68+K71+K74+K78+K79</f>
        <v>0</v>
      </c>
      <c r="L66" s="90">
        <f>L67+L68+L71+L74+L78+L79</f>
        <v>0</v>
      </c>
      <c r="M66" s="92" t="s">
        <v>30</v>
      </c>
      <c r="N66" s="92" t="s">
        <v>30</v>
      </c>
    </row>
    <row r="67" spans="1:14" s="73" customFormat="1" ht="12.75" thickBot="1" thickTop="1">
      <c r="A67" s="107" t="s">
        <v>81</v>
      </c>
      <c r="B67" s="103">
        <v>3110</v>
      </c>
      <c r="C67" s="103">
        <v>450</v>
      </c>
      <c r="D67" s="108"/>
      <c r="E67" s="92" t="s">
        <v>30</v>
      </c>
      <c r="F67" s="92" t="s">
        <v>30</v>
      </c>
      <c r="G67" s="92" t="s">
        <v>30</v>
      </c>
      <c r="H67" s="92" t="s">
        <v>30</v>
      </c>
      <c r="I67" s="92" t="s">
        <v>30</v>
      </c>
      <c r="J67" s="108"/>
      <c r="K67" s="108">
        <v>0</v>
      </c>
      <c r="L67" s="108">
        <v>0</v>
      </c>
      <c r="M67" s="92" t="s">
        <v>30</v>
      </c>
      <c r="N67" s="92" t="s">
        <v>30</v>
      </c>
    </row>
    <row r="68" spans="1:14" s="73" customFormat="1" ht="12.75" thickBot="1" thickTop="1">
      <c r="A68" s="112" t="s">
        <v>82</v>
      </c>
      <c r="B68" s="103">
        <v>3120</v>
      </c>
      <c r="C68" s="103">
        <v>460</v>
      </c>
      <c r="D68" s="105">
        <f>SUM(D69:D70)</f>
        <v>0</v>
      </c>
      <c r="E68" s="92" t="s">
        <v>30</v>
      </c>
      <c r="F68" s="92" t="s">
        <v>30</v>
      </c>
      <c r="G68" s="92" t="s">
        <v>30</v>
      </c>
      <c r="H68" s="92" t="s">
        <v>30</v>
      </c>
      <c r="I68" s="92" t="s">
        <v>30</v>
      </c>
      <c r="J68" s="105">
        <f>SUM(J69:J70)</f>
        <v>0</v>
      </c>
      <c r="K68" s="105">
        <f>SUM(K69:K70)</f>
        <v>0</v>
      </c>
      <c r="L68" s="105">
        <f>SUM(L69:L70)</f>
        <v>0</v>
      </c>
      <c r="M68" s="92" t="s">
        <v>30</v>
      </c>
      <c r="N68" s="92" t="s">
        <v>30</v>
      </c>
    </row>
    <row r="69" spans="1:14" s="73" customFormat="1" ht="12.75" thickBot="1" thickTop="1">
      <c r="A69" s="106" t="s">
        <v>83</v>
      </c>
      <c r="B69" s="84">
        <v>3121</v>
      </c>
      <c r="C69" s="84">
        <v>470</v>
      </c>
      <c r="D69" s="94">
        <v>0</v>
      </c>
      <c r="E69" s="92" t="s">
        <v>30</v>
      </c>
      <c r="F69" s="92" t="s">
        <v>30</v>
      </c>
      <c r="G69" s="92" t="s">
        <v>30</v>
      </c>
      <c r="H69" s="92" t="s">
        <v>30</v>
      </c>
      <c r="I69" s="92" t="s">
        <v>30</v>
      </c>
      <c r="J69" s="94">
        <v>0</v>
      </c>
      <c r="K69" s="94">
        <v>0</v>
      </c>
      <c r="L69" s="94">
        <v>0</v>
      </c>
      <c r="M69" s="92" t="s">
        <v>30</v>
      </c>
      <c r="N69" s="92" t="s">
        <v>30</v>
      </c>
    </row>
    <row r="70" spans="1:14" s="73" customFormat="1" ht="12.75" thickBot="1" thickTop="1">
      <c r="A70" s="106" t="s">
        <v>84</v>
      </c>
      <c r="B70" s="84">
        <v>3122</v>
      </c>
      <c r="C70" s="84">
        <v>480</v>
      </c>
      <c r="D70" s="94">
        <v>0</v>
      </c>
      <c r="E70" s="92" t="s">
        <v>30</v>
      </c>
      <c r="F70" s="92" t="s">
        <v>30</v>
      </c>
      <c r="G70" s="92" t="s">
        <v>30</v>
      </c>
      <c r="H70" s="92" t="s">
        <v>30</v>
      </c>
      <c r="I70" s="92" t="s">
        <v>30</v>
      </c>
      <c r="J70" s="94">
        <v>0</v>
      </c>
      <c r="K70" s="94">
        <v>0</v>
      </c>
      <c r="L70" s="94">
        <v>0</v>
      </c>
      <c r="M70" s="92" t="s">
        <v>30</v>
      </c>
      <c r="N70" s="92" t="s">
        <v>30</v>
      </c>
    </row>
    <row r="71" spans="1:14" s="73" customFormat="1" ht="12.75" thickBot="1" thickTop="1">
      <c r="A71" s="102" t="s">
        <v>85</v>
      </c>
      <c r="B71" s="103">
        <v>3130</v>
      </c>
      <c r="C71" s="103">
        <v>490</v>
      </c>
      <c r="D71" s="105"/>
      <c r="E71" s="92" t="s">
        <v>30</v>
      </c>
      <c r="F71" s="92" t="s">
        <v>30</v>
      </c>
      <c r="G71" s="92" t="s">
        <v>30</v>
      </c>
      <c r="H71" s="92" t="s">
        <v>30</v>
      </c>
      <c r="I71" s="92" t="s">
        <v>30</v>
      </c>
      <c r="J71" s="105"/>
      <c r="K71" s="105">
        <f>SUM(K72:K73)</f>
        <v>0</v>
      </c>
      <c r="L71" s="105">
        <f>SUM(L72:L73)</f>
        <v>0</v>
      </c>
      <c r="M71" s="92" t="s">
        <v>30</v>
      </c>
      <c r="N71" s="92" t="s">
        <v>30</v>
      </c>
    </row>
    <row r="72" spans="1:14" s="73" customFormat="1" ht="12.75" thickBot="1" thickTop="1">
      <c r="A72" s="106" t="s">
        <v>86</v>
      </c>
      <c r="B72" s="84">
        <v>3131</v>
      </c>
      <c r="C72" s="103">
        <v>500</v>
      </c>
      <c r="D72" s="94">
        <v>0</v>
      </c>
      <c r="E72" s="92" t="s">
        <v>30</v>
      </c>
      <c r="F72" s="92" t="s">
        <v>30</v>
      </c>
      <c r="G72" s="92" t="s">
        <v>30</v>
      </c>
      <c r="H72" s="92" t="s">
        <v>30</v>
      </c>
      <c r="I72" s="92" t="s">
        <v>30</v>
      </c>
      <c r="J72" s="94">
        <v>0</v>
      </c>
      <c r="K72" s="94">
        <v>0</v>
      </c>
      <c r="L72" s="94">
        <v>0</v>
      </c>
      <c r="M72" s="92" t="s">
        <v>30</v>
      </c>
      <c r="N72" s="92" t="s">
        <v>30</v>
      </c>
    </row>
    <row r="73" spans="1:14" s="73" customFormat="1" ht="12.75" thickBot="1" thickTop="1">
      <c r="A73" s="106" t="s">
        <v>87</v>
      </c>
      <c r="B73" s="84">
        <v>3132</v>
      </c>
      <c r="C73" s="84">
        <v>510</v>
      </c>
      <c r="D73" s="94"/>
      <c r="E73" s="92" t="s">
        <v>30</v>
      </c>
      <c r="F73" s="92" t="s">
        <v>30</v>
      </c>
      <c r="G73" s="92" t="s">
        <v>30</v>
      </c>
      <c r="H73" s="92" t="s">
        <v>30</v>
      </c>
      <c r="I73" s="92" t="s">
        <v>30</v>
      </c>
      <c r="J73" s="94"/>
      <c r="K73" s="94">
        <v>0</v>
      </c>
      <c r="L73" s="94">
        <v>0</v>
      </c>
      <c r="M73" s="92" t="s">
        <v>30</v>
      </c>
      <c r="N73" s="92" t="s">
        <v>30</v>
      </c>
    </row>
    <row r="74" spans="1:14" s="73" customFormat="1" ht="12.75" thickBot="1" thickTop="1">
      <c r="A74" s="102" t="s">
        <v>88</v>
      </c>
      <c r="B74" s="103">
        <v>3140</v>
      </c>
      <c r="C74" s="103">
        <v>520</v>
      </c>
      <c r="D74" s="105">
        <f>SUM(D75:D77)</f>
        <v>0</v>
      </c>
      <c r="E74" s="92" t="s">
        <v>30</v>
      </c>
      <c r="F74" s="92" t="s">
        <v>30</v>
      </c>
      <c r="G74" s="92" t="s">
        <v>30</v>
      </c>
      <c r="H74" s="92" t="s">
        <v>30</v>
      </c>
      <c r="I74" s="92" t="s">
        <v>30</v>
      </c>
      <c r="J74" s="105">
        <f>SUM(J75:J77)</f>
        <v>0</v>
      </c>
      <c r="K74" s="105">
        <f>SUM(K75:K77)</f>
        <v>0</v>
      </c>
      <c r="L74" s="105">
        <f>SUM(L75:L77)</f>
        <v>0</v>
      </c>
      <c r="M74" s="92" t="s">
        <v>30</v>
      </c>
      <c r="N74" s="92" t="s">
        <v>30</v>
      </c>
    </row>
    <row r="75" spans="1:14" s="73" customFormat="1" ht="13.5" thickBot="1" thickTop="1">
      <c r="A75" s="114" t="s">
        <v>113</v>
      </c>
      <c r="B75" s="84">
        <v>3141</v>
      </c>
      <c r="C75" s="84">
        <v>530</v>
      </c>
      <c r="D75" s="94">
        <v>0</v>
      </c>
      <c r="E75" s="92" t="s">
        <v>30</v>
      </c>
      <c r="F75" s="92" t="s">
        <v>30</v>
      </c>
      <c r="G75" s="92" t="s">
        <v>30</v>
      </c>
      <c r="H75" s="92" t="s">
        <v>30</v>
      </c>
      <c r="I75" s="92" t="s">
        <v>30</v>
      </c>
      <c r="J75" s="94">
        <v>0</v>
      </c>
      <c r="K75" s="94">
        <v>0</v>
      </c>
      <c r="L75" s="94">
        <v>0</v>
      </c>
      <c r="M75" s="92" t="s">
        <v>30</v>
      </c>
      <c r="N75" s="92" t="s">
        <v>30</v>
      </c>
    </row>
    <row r="76" spans="1:14" s="73" customFormat="1" ht="13.5" thickBot="1" thickTop="1">
      <c r="A76" s="114" t="s">
        <v>114</v>
      </c>
      <c r="B76" s="84">
        <v>3142</v>
      </c>
      <c r="C76" s="84">
        <v>540</v>
      </c>
      <c r="D76" s="94">
        <v>0</v>
      </c>
      <c r="E76" s="92" t="s">
        <v>30</v>
      </c>
      <c r="F76" s="92" t="s">
        <v>30</v>
      </c>
      <c r="G76" s="92" t="s">
        <v>30</v>
      </c>
      <c r="H76" s="92" t="s">
        <v>30</v>
      </c>
      <c r="I76" s="92" t="s">
        <v>30</v>
      </c>
      <c r="J76" s="94">
        <v>0</v>
      </c>
      <c r="K76" s="94">
        <v>0</v>
      </c>
      <c r="L76" s="94">
        <v>0</v>
      </c>
      <c r="M76" s="92" t="s">
        <v>30</v>
      </c>
      <c r="N76" s="92" t="s">
        <v>30</v>
      </c>
    </row>
    <row r="77" spans="1:14" s="73" customFormat="1" ht="13.5" thickBot="1" thickTop="1">
      <c r="A77" s="114" t="s">
        <v>115</v>
      </c>
      <c r="B77" s="84">
        <v>3143</v>
      </c>
      <c r="C77" s="84">
        <v>550</v>
      </c>
      <c r="D77" s="94">
        <v>0</v>
      </c>
      <c r="E77" s="92" t="s">
        <v>30</v>
      </c>
      <c r="F77" s="92" t="s">
        <v>30</v>
      </c>
      <c r="G77" s="92" t="s">
        <v>30</v>
      </c>
      <c r="H77" s="92" t="s">
        <v>30</v>
      </c>
      <c r="I77" s="92" t="s">
        <v>30</v>
      </c>
      <c r="J77" s="94">
        <v>0</v>
      </c>
      <c r="K77" s="94">
        <v>0</v>
      </c>
      <c r="L77" s="94">
        <v>0</v>
      </c>
      <c r="M77" s="92" t="s">
        <v>30</v>
      </c>
      <c r="N77" s="92" t="s">
        <v>30</v>
      </c>
    </row>
    <row r="78" spans="1:14" s="73" customFormat="1" ht="12.75" thickBot="1" thickTop="1">
      <c r="A78" s="102" t="s">
        <v>89</v>
      </c>
      <c r="B78" s="103">
        <v>3150</v>
      </c>
      <c r="C78" s="103">
        <v>560</v>
      </c>
      <c r="D78" s="108">
        <v>0</v>
      </c>
      <c r="E78" s="92" t="s">
        <v>30</v>
      </c>
      <c r="F78" s="92" t="s">
        <v>30</v>
      </c>
      <c r="G78" s="92" t="s">
        <v>30</v>
      </c>
      <c r="H78" s="92" t="s">
        <v>30</v>
      </c>
      <c r="I78" s="92" t="s">
        <v>30</v>
      </c>
      <c r="J78" s="108">
        <v>0</v>
      </c>
      <c r="K78" s="108">
        <v>0</v>
      </c>
      <c r="L78" s="108">
        <v>0</v>
      </c>
      <c r="M78" s="92" t="s">
        <v>30</v>
      </c>
      <c r="N78" s="92" t="s">
        <v>30</v>
      </c>
    </row>
    <row r="79" spans="1:14" s="73" customFormat="1" ht="12.75" thickBot="1" thickTop="1">
      <c r="A79" s="102" t="s">
        <v>90</v>
      </c>
      <c r="B79" s="103">
        <v>3160</v>
      </c>
      <c r="C79" s="103">
        <v>570</v>
      </c>
      <c r="D79" s="108">
        <v>0</v>
      </c>
      <c r="E79" s="92" t="s">
        <v>30</v>
      </c>
      <c r="F79" s="92" t="s">
        <v>30</v>
      </c>
      <c r="G79" s="92" t="s">
        <v>30</v>
      </c>
      <c r="H79" s="92" t="s">
        <v>30</v>
      </c>
      <c r="I79" s="92" t="s">
        <v>30</v>
      </c>
      <c r="J79" s="108">
        <v>0</v>
      </c>
      <c r="K79" s="108">
        <v>0</v>
      </c>
      <c r="L79" s="108">
        <v>0</v>
      </c>
      <c r="M79" s="92" t="s">
        <v>30</v>
      </c>
      <c r="N79" s="92" t="s">
        <v>30</v>
      </c>
    </row>
    <row r="80" spans="1:14" s="73" customFormat="1" ht="12.75" thickBot="1" thickTop="1">
      <c r="A80" s="101" t="s">
        <v>91</v>
      </c>
      <c r="B80" s="88">
        <v>3200</v>
      </c>
      <c r="C80" s="88">
        <v>580</v>
      </c>
      <c r="D80" s="90">
        <f>SUM(D81:D83)</f>
        <v>0</v>
      </c>
      <c r="E80" s="92" t="s">
        <v>30</v>
      </c>
      <c r="F80" s="92" t="s">
        <v>30</v>
      </c>
      <c r="G80" s="92" t="s">
        <v>30</v>
      </c>
      <c r="H80" s="92" t="s">
        <v>30</v>
      </c>
      <c r="I80" s="92" t="s">
        <v>30</v>
      </c>
      <c r="J80" s="90">
        <f>SUM(J81:J83)</f>
        <v>0</v>
      </c>
      <c r="K80" s="90">
        <f>SUM(K81:K83)</f>
        <v>0</v>
      </c>
      <c r="L80" s="90">
        <f>SUM(L81:L83)</f>
        <v>0</v>
      </c>
      <c r="M80" s="92" t="s">
        <v>30</v>
      </c>
      <c r="N80" s="92" t="s">
        <v>30</v>
      </c>
    </row>
    <row r="81" spans="1:14" s="73" customFormat="1" ht="12.75" thickBot="1" thickTop="1">
      <c r="A81" s="107" t="s">
        <v>92</v>
      </c>
      <c r="B81" s="103">
        <v>3210</v>
      </c>
      <c r="C81" s="103">
        <v>590</v>
      </c>
      <c r="D81" s="108">
        <v>0</v>
      </c>
      <c r="E81" s="92" t="s">
        <v>30</v>
      </c>
      <c r="F81" s="92" t="s">
        <v>30</v>
      </c>
      <c r="G81" s="92" t="s">
        <v>30</v>
      </c>
      <c r="H81" s="92" t="s">
        <v>30</v>
      </c>
      <c r="I81" s="92" t="s">
        <v>30</v>
      </c>
      <c r="J81" s="108">
        <v>0</v>
      </c>
      <c r="K81" s="108">
        <v>0</v>
      </c>
      <c r="L81" s="108">
        <v>0</v>
      </c>
      <c r="M81" s="92" t="s">
        <v>30</v>
      </c>
      <c r="N81" s="92" t="s">
        <v>30</v>
      </c>
    </row>
    <row r="82" spans="1:14" s="73" customFormat="1" ht="12.75" thickBot="1" thickTop="1">
      <c r="A82" s="107" t="s">
        <v>93</v>
      </c>
      <c r="B82" s="103">
        <v>3220</v>
      </c>
      <c r="C82" s="103">
        <v>600</v>
      </c>
      <c r="D82" s="108">
        <v>0</v>
      </c>
      <c r="E82" s="92" t="s">
        <v>30</v>
      </c>
      <c r="F82" s="92" t="s">
        <v>30</v>
      </c>
      <c r="G82" s="92" t="s">
        <v>30</v>
      </c>
      <c r="H82" s="92" t="s">
        <v>30</v>
      </c>
      <c r="I82" s="92" t="s">
        <v>30</v>
      </c>
      <c r="J82" s="108">
        <v>0</v>
      </c>
      <c r="K82" s="108">
        <v>0</v>
      </c>
      <c r="L82" s="108">
        <v>0</v>
      </c>
      <c r="M82" s="92" t="s">
        <v>30</v>
      </c>
      <c r="N82" s="92" t="s">
        <v>30</v>
      </c>
    </row>
    <row r="83" spans="1:14" s="73" customFormat="1" ht="12.75" thickBot="1" thickTop="1">
      <c r="A83" s="102" t="s">
        <v>94</v>
      </c>
      <c r="B83" s="103">
        <v>3230</v>
      </c>
      <c r="C83" s="103">
        <v>610</v>
      </c>
      <c r="D83" s="108">
        <v>0</v>
      </c>
      <c r="E83" s="92" t="s">
        <v>30</v>
      </c>
      <c r="F83" s="92" t="s">
        <v>30</v>
      </c>
      <c r="G83" s="92" t="s">
        <v>30</v>
      </c>
      <c r="H83" s="92" t="s">
        <v>30</v>
      </c>
      <c r="I83" s="92" t="s">
        <v>30</v>
      </c>
      <c r="J83" s="108">
        <v>0</v>
      </c>
      <c r="K83" s="108">
        <v>0</v>
      </c>
      <c r="L83" s="108">
        <v>0</v>
      </c>
      <c r="M83" s="92" t="s">
        <v>30</v>
      </c>
      <c r="N83" s="92" t="s">
        <v>30</v>
      </c>
    </row>
    <row r="84" spans="1:14" s="73" customFormat="1" ht="12.75" thickBot="1" thickTop="1">
      <c r="A84" s="107" t="s">
        <v>95</v>
      </c>
      <c r="B84" s="103">
        <v>3240</v>
      </c>
      <c r="C84" s="103">
        <v>620</v>
      </c>
      <c r="D84" s="108">
        <v>0</v>
      </c>
      <c r="E84" s="92" t="s">
        <v>30</v>
      </c>
      <c r="F84" s="92" t="s">
        <v>30</v>
      </c>
      <c r="G84" s="92" t="s">
        <v>30</v>
      </c>
      <c r="H84" s="92" t="s">
        <v>30</v>
      </c>
      <c r="I84" s="92" t="s">
        <v>30</v>
      </c>
      <c r="J84" s="108">
        <v>0</v>
      </c>
      <c r="K84" s="108">
        <v>0</v>
      </c>
      <c r="L84" s="108">
        <v>0</v>
      </c>
      <c r="M84" s="92" t="s">
        <v>30</v>
      </c>
      <c r="N84" s="92" t="s">
        <v>30</v>
      </c>
    </row>
    <row r="85" spans="1:14" s="73" customFormat="1" ht="12.75" hidden="1" thickBot="1" thickTop="1">
      <c r="A85" s="102"/>
      <c r="B85" s="103"/>
      <c r="C85" s="115">
        <v>630</v>
      </c>
      <c r="D85" s="116"/>
      <c r="E85" s="117"/>
      <c r="F85" s="117"/>
      <c r="G85" s="117"/>
      <c r="H85" s="117"/>
      <c r="I85" s="117"/>
      <c r="J85" s="116"/>
      <c r="K85" s="116"/>
      <c r="L85" s="116"/>
      <c r="M85" s="117"/>
      <c r="N85" s="117"/>
    </row>
    <row r="86" spans="1:14" s="73" customFormat="1" ht="12.75" hidden="1" thickBot="1" thickTop="1">
      <c r="A86" s="102"/>
      <c r="B86" s="103"/>
      <c r="C86" s="115">
        <v>640</v>
      </c>
      <c r="D86" s="116"/>
      <c r="E86" s="117"/>
      <c r="F86" s="117"/>
      <c r="G86" s="117"/>
      <c r="H86" s="117"/>
      <c r="I86" s="117"/>
      <c r="J86" s="116"/>
      <c r="K86" s="116"/>
      <c r="L86" s="116"/>
      <c r="M86" s="117"/>
      <c r="N86" s="117"/>
    </row>
    <row r="87" spans="1:14" s="73" customFormat="1" ht="12.75" customHeight="1" hidden="1">
      <c r="A87" s="102"/>
      <c r="B87" s="103"/>
      <c r="C87" s="115">
        <v>650</v>
      </c>
      <c r="D87" s="116"/>
      <c r="E87" s="117"/>
      <c r="F87" s="117"/>
      <c r="G87" s="117"/>
      <c r="H87" s="117"/>
      <c r="I87" s="117"/>
      <c r="J87" s="116"/>
      <c r="K87" s="116"/>
      <c r="L87" s="116"/>
      <c r="M87" s="117"/>
      <c r="N87" s="117"/>
    </row>
    <row r="88" spans="1:14" s="73" customFormat="1" ht="13.5" thickBot="1" thickTop="1">
      <c r="A88" s="118" t="s">
        <v>97</v>
      </c>
      <c r="B88" s="88">
        <v>4100</v>
      </c>
      <c r="C88" s="88">
        <v>630</v>
      </c>
      <c r="D88" s="119">
        <f>D89</f>
        <v>0</v>
      </c>
      <c r="E88" s="120" t="s">
        <v>30</v>
      </c>
      <c r="F88" s="120" t="s">
        <v>30</v>
      </c>
      <c r="G88" s="120" t="s">
        <v>30</v>
      </c>
      <c r="H88" s="120" t="s">
        <v>30</v>
      </c>
      <c r="I88" s="120" t="s">
        <v>30</v>
      </c>
      <c r="J88" s="119">
        <f>J89</f>
        <v>0</v>
      </c>
      <c r="K88" s="119">
        <f>K89</f>
        <v>0</v>
      </c>
      <c r="L88" s="119">
        <f>L89</f>
        <v>0</v>
      </c>
      <c r="M88" s="120" t="s">
        <v>30</v>
      </c>
      <c r="N88" s="120" t="s">
        <v>30</v>
      </c>
    </row>
    <row r="89" spans="1:14" s="73" customFormat="1" ht="12.75" thickBot="1" thickTop="1">
      <c r="A89" s="102" t="s">
        <v>98</v>
      </c>
      <c r="B89" s="103">
        <v>4110</v>
      </c>
      <c r="C89" s="103">
        <v>640</v>
      </c>
      <c r="D89" s="121">
        <f>SUM(D90:D92)</f>
        <v>0</v>
      </c>
      <c r="E89" s="120" t="s">
        <v>30</v>
      </c>
      <c r="F89" s="120" t="s">
        <v>30</v>
      </c>
      <c r="G89" s="120" t="s">
        <v>30</v>
      </c>
      <c r="H89" s="120" t="s">
        <v>30</v>
      </c>
      <c r="I89" s="120" t="s">
        <v>30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0" t="s">
        <v>30</v>
      </c>
      <c r="N89" s="120" t="s">
        <v>30</v>
      </c>
    </row>
    <row r="90" spans="1:14" s="73" customFormat="1" ht="12.75" thickBot="1" thickTop="1">
      <c r="A90" s="106" t="s">
        <v>99</v>
      </c>
      <c r="B90" s="84">
        <v>4111</v>
      </c>
      <c r="C90" s="84">
        <v>650</v>
      </c>
      <c r="D90" s="122">
        <v>0</v>
      </c>
      <c r="E90" s="120" t="s">
        <v>30</v>
      </c>
      <c r="F90" s="120" t="s">
        <v>30</v>
      </c>
      <c r="G90" s="120" t="s">
        <v>30</v>
      </c>
      <c r="H90" s="120" t="s">
        <v>30</v>
      </c>
      <c r="I90" s="120" t="s">
        <v>30</v>
      </c>
      <c r="J90" s="122">
        <v>0</v>
      </c>
      <c r="K90" s="122">
        <v>0</v>
      </c>
      <c r="L90" s="122">
        <v>0</v>
      </c>
      <c r="M90" s="120" t="s">
        <v>30</v>
      </c>
      <c r="N90" s="120" t="s">
        <v>30</v>
      </c>
    </row>
    <row r="91" spans="1:14" s="73" customFormat="1" ht="12.75" thickBot="1" thickTop="1">
      <c r="A91" s="106" t="s">
        <v>100</v>
      </c>
      <c r="B91" s="84">
        <v>4112</v>
      </c>
      <c r="C91" s="84">
        <v>660</v>
      </c>
      <c r="D91" s="122">
        <v>0</v>
      </c>
      <c r="E91" s="120" t="s">
        <v>30</v>
      </c>
      <c r="F91" s="120" t="s">
        <v>30</v>
      </c>
      <c r="G91" s="120" t="s">
        <v>30</v>
      </c>
      <c r="H91" s="120" t="s">
        <v>30</v>
      </c>
      <c r="I91" s="120" t="s">
        <v>30</v>
      </c>
      <c r="J91" s="122">
        <v>0</v>
      </c>
      <c r="K91" s="122">
        <v>0</v>
      </c>
      <c r="L91" s="122">
        <v>0</v>
      </c>
      <c r="M91" s="120" t="s">
        <v>30</v>
      </c>
      <c r="N91" s="120" t="s">
        <v>30</v>
      </c>
    </row>
    <row r="92" spans="1:14" s="73" customFormat="1" ht="14.25" thickBot="1" thickTop="1">
      <c r="A92" s="123" t="s">
        <v>116</v>
      </c>
      <c r="B92" s="84">
        <v>4113</v>
      </c>
      <c r="C92" s="84">
        <v>670</v>
      </c>
      <c r="D92" s="122">
        <v>0</v>
      </c>
      <c r="E92" s="120" t="s">
        <v>30</v>
      </c>
      <c r="F92" s="120" t="s">
        <v>30</v>
      </c>
      <c r="G92" s="120" t="s">
        <v>30</v>
      </c>
      <c r="H92" s="120" t="s">
        <v>30</v>
      </c>
      <c r="I92" s="120" t="s">
        <v>30</v>
      </c>
      <c r="J92" s="122">
        <v>0</v>
      </c>
      <c r="K92" s="122">
        <v>0</v>
      </c>
      <c r="L92" s="122">
        <v>0</v>
      </c>
      <c r="M92" s="120" t="s">
        <v>30</v>
      </c>
      <c r="N92" s="120" t="s">
        <v>30</v>
      </c>
    </row>
    <row r="93" spans="1:14" s="73" customFormat="1" ht="12.75" hidden="1" thickBot="1" thickTop="1">
      <c r="A93" s="102"/>
      <c r="B93" s="103"/>
      <c r="C93" s="88"/>
      <c r="D93" s="122"/>
      <c r="E93" s="120"/>
      <c r="F93" s="120"/>
      <c r="G93" s="120"/>
      <c r="H93" s="120"/>
      <c r="I93" s="120"/>
      <c r="J93" s="122">
        <v>0</v>
      </c>
      <c r="K93" s="122">
        <v>0</v>
      </c>
      <c r="L93" s="122">
        <v>0</v>
      </c>
      <c r="M93" s="120"/>
      <c r="N93" s="120"/>
    </row>
    <row r="94" spans="1:14" s="73" customFormat="1" ht="12.75" hidden="1" thickBot="1" thickTop="1">
      <c r="A94" s="111"/>
      <c r="B94" s="84"/>
      <c r="C94" s="88"/>
      <c r="D94" s="122"/>
      <c r="E94" s="120"/>
      <c r="F94" s="120"/>
      <c r="G94" s="120"/>
      <c r="H94" s="120"/>
      <c r="I94" s="120"/>
      <c r="J94" s="122">
        <v>0</v>
      </c>
      <c r="K94" s="122">
        <v>0</v>
      </c>
      <c r="L94" s="122">
        <v>0</v>
      </c>
      <c r="M94" s="120"/>
      <c r="N94" s="120"/>
    </row>
    <row r="95" spans="1:14" s="73" customFormat="1" ht="12.75" hidden="1" thickBot="1" thickTop="1">
      <c r="A95" s="111"/>
      <c r="B95" s="84"/>
      <c r="C95" s="88"/>
      <c r="D95" s="122"/>
      <c r="E95" s="120"/>
      <c r="F95" s="120"/>
      <c r="G95" s="120"/>
      <c r="H95" s="120"/>
      <c r="I95" s="120"/>
      <c r="J95" s="122">
        <v>0</v>
      </c>
      <c r="K95" s="122">
        <v>0</v>
      </c>
      <c r="L95" s="122">
        <v>0</v>
      </c>
      <c r="M95" s="120"/>
      <c r="N95" s="120"/>
    </row>
    <row r="96" spans="1:14" s="73" customFormat="1" ht="12.75" hidden="1" thickBot="1" thickTop="1">
      <c r="A96" s="106"/>
      <c r="B96" s="84"/>
      <c r="C96" s="88"/>
      <c r="D96" s="122"/>
      <c r="E96" s="120"/>
      <c r="F96" s="120"/>
      <c r="G96" s="120"/>
      <c r="H96" s="120"/>
      <c r="I96" s="120"/>
      <c r="J96" s="122">
        <v>0</v>
      </c>
      <c r="K96" s="122">
        <v>0</v>
      </c>
      <c r="L96" s="122">
        <v>0</v>
      </c>
      <c r="M96" s="120"/>
      <c r="N96" s="120"/>
    </row>
    <row r="97" spans="1:14" s="73" customFormat="1" ht="13.5" thickBot="1" thickTop="1">
      <c r="A97" s="118" t="s">
        <v>105</v>
      </c>
      <c r="B97" s="88">
        <v>4200</v>
      </c>
      <c r="C97" s="88">
        <v>680</v>
      </c>
      <c r="D97" s="119">
        <f>D98</f>
        <v>0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19">
        <f>J98</f>
        <v>0</v>
      </c>
      <c r="K97" s="119">
        <f>K98</f>
        <v>0</v>
      </c>
      <c r="L97" s="119">
        <f>L98</f>
        <v>0</v>
      </c>
      <c r="M97" s="120" t="s">
        <v>30</v>
      </c>
      <c r="N97" s="120" t="s">
        <v>30</v>
      </c>
    </row>
    <row r="98" spans="1:14" s="73" customFormat="1" ht="12.75" thickBot="1" thickTop="1">
      <c r="A98" s="102" t="s">
        <v>106</v>
      </c>
      <c r="B98" s="103">
        <v>4210</v>
      </c>
      <c r="C98" s="103">
        <v>690</v>
      </c>
      <c r="D98" s="121">
        <v>0</v>
      </c>
      <c r="E98" s="120" t="s">
        <v>30</v>
      </c>
      <c r="F98" s="120" t="s">
        <v>30</v>
      </c>
      <c r="G98" s="120" t="s">
        <v>30</v>
      </c>
      <c r="H98" s="120" t="s">
        <v>30</v>
      </c>
      <c r="I98" s="120" t="s">
        <v>30</v>
      </c>
      <c r="J98" s="121">
        <v>0</v>
      </c>
      <c r="K98" s="121">
        <v>0</v>
      </c>
      <c r="L98" s="121">
        <v>0</v>
      </c>
      <c r="M98" s="120" t="s">
        <v>30</v>
      </c>
      <c r="N98" s="120" t="s">
        <v>30</v>
      </c>
    </row>
    <row r="99" spans="1:13" s="73" customFormat="1" ht="12" hidden="1" thickTop="1">
      <c r="A99" s="124" t="s">
        <v>107</v>
      </c>
      <c r="B99" s="125">
        <v>4220</v>
      </c>
      <c r="C99" s="126">
        <v>710</v>
      </c>
      <c r="D99" s="127" t="s">
        <v>30</v>
      </c>
      <c r="E99" s="127" t="s">
        <v>30</v>
      </c>
      <c r="F99" s="127"/>
      <c r="G99" s="127" t="s">
        <v>30</v>
      </c>
      <c r="H99" s="127"/>
      <c r="I99" s="127" t="s">
        <v>30</v>
      </c>
      <c r="J99" s="127" t="s">
        <v>30</v>
      </c>
      <c r="K99" s="127"/>
      <c r="L99" s="127" t="s">
        <v>30</v>
      </c>
      <c r="M99" s="127" t="s">
        <v>30</v>
      </c>
    </row>
    <row r="100" spans="1:13" s="73" customFormat="1" ht="3" customHeight="1" thickTop="1">
      <c r="A100" s="128"/>
      <c r="B100" s="129"/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  <c r="M100" s="131"/>
    </row>
    <row r="101" spans="1:18" ht="15">
      <c r="A101" s="220" t="str">
        <f>'Ф.№2 місц.'!A101</f>
        <v>Керівник </v>
      </c>
      <c r="B101" s="134"/>
      <c r="C101" s="220"/>
      <c r="D101" s="370"/>
      <c r="E101" s="370"/>
      <c r="F101" s="220"/>
      <c r="G101" s="366" t="str">
        <f>'Ф.№2 місц.'!G101:Q101</f>
        <v>Роман СТАШКЕВИЧ</v>
      </c>
      <c r="H101" s="367"/>
      <c r="I101" s="367"/>
      <c r="J101" s="367"/>
      <c r="K101" s="367"/>
      <c r="L101" s="367"/>
      <c r="M101" s="367"/>
      <c r="N101" s="367"/>
      <c r="O101" s="355"/>
      <c r="P101" s="355"/>
      <c r="Q101" s="355"/>
      <c r="R101" s="359"/>
    </row>
    <row r="102" spans="1:18" ht="12.75" customHeight="1">
      <c r="A102" s="134"/>
      <c r="B102" s="220"/>
      <c r="C102" s="220"/>
      <c r="D102" s="365" t="s">
        <v>108</v>
      </c>
      <c r="E102" s="365"/>
      <c r="F102" s="220"/>
      <c r="G102" s="368" t="s">
        <v>109</v>
      </c>
      <c r="H102" s="368"/>
      <c r="I102" s="368"/>
      <c r="J102" s="368"/>
      <c r="K102" s="368"/>
      <c r="L102" s="368"/>
      <c r="M102" s="368"/>
      <c r="N102" s="368"/>
      <c r="O102" s="357"/>
      <c r="P102" s="357"/>
      <c r="Q102" s="358"/>
      <c r="R102" s="359"/>
    </row>
    <row r="103" spans="1:18" ht="15">
      <c r="A103" s="220" t="s">
        <v>154</v>
      </c>
      <c r="B103" s="134"/>
      <c r="C103" s="220"/>
      <c r="D103" s="371"/>
      <c r="E103" s="371"/>
      <c r="F103" s="220"/>
      <c r="G103" s="366" t="s">
        <v>183</v>
      </c>
      <c r="H103" s="367"/>
      <c r="I103" s="367"/>
      <c r="J103" s="367"/>
      <c r="K103" s="367"/>
      <c r="L103" s="367"/>
      <c r="M103" s="367"/>
      <c r="N103" s="367"/>
      <c r="O103" s="355"/>
      <c r="P103" s="355"/>
      <c r="Q103" s="355"/>
      <c r="R103" s="359"/>
    </row>
    <row r="104" spans="1:18" ht="12" customHeight="1">
      <c r="A104" s="221"/>
      <c r="B104" s="134"/>
      <c r="C104" s="220"/>
      <c r="D104" s="365" t="s">
        <v>108</v>
      </c>
      <c r="E104" s="365"/>
      <c r="F104" s="134"/>
      <c r="G104" s="369" t="s">
        <v>109</v>
      </c>
      <c r="H104" s="369"/>
      <c r="I104" s="369"/>
      <c r="J104" s="369"/>
      <c r="K104" s="369"/>
      <c r="L104" s="369"/>
      <c r="M104" s="369"/>
      <c r="N104" s="369"/>
      <c r="O104" s="357"/>
      <c r="P104" s="357"/>
      <c r="Q104" s="222"/>
      <c r="R104" s="359"/>
    </row>
    <row r="105" ht="15">
      <c r="A105" s="221"/>
    </row>
    <row r="106" ht="12.75">
      <c r="A106" s="73"/>
    </row>
  </sheetData>
  <mergeCells count="39">
    <mergeCell ref="D104:E104"/>
    <mergeCell ref="G104:N104"/>
    <mergeCell ref="J18:K19"/>
    <mergeCell ref="L18:L20"/>
    <mergeCell ref="M18:N19"/>
    <mergeCell ref="E18:F19"/>
    <mergeCell ref="G18:G20"/>
    <mergeCell ref="H18:H20"/>
    <mergeCell ref="I18:I20"/>
    <mergeCell ref="D102:E102"/>
    <mergeCell ref="A18:A20"/>
    <mergeCell ref="B18:B20"/>
    <mergeCell ref="C18:C20"/>
    <mergeCell ref="D18:D20"/>
    <mergeCell ref="A14:C14"/>
    <mergeCell ref="E14:M14"/>
    <mergeCell ref="A15:C15"/>
    <mergeCell ref="E15:Y15"/>
    <mergeCell ref="A12:C12"/>
    <mergeCell ref="E12:J12"/>
    <mergeCell ref="A13:C13"/>
    <mergeCell ref="E13:M13"/>
    <mergeCell ref="B10:J10"/>
    <mergeCell ref="M10:N10"/>
    <mergeCell ref="B11:J11"/>
    <mergeCell ref="M11:N11"/>
    <mergeCell ref="M8:N8"/>
    <mergeCell ref="B9:J9"/>
    <mergeCell ref="M9:N9"/>
    <mergeCell ref="A6:W6"/>
    <mergeCell ref="I1:M2"/>
    <mergeCell ref="A3:M3"/>
    <mergeCell ref="A4:M4"/>
    <mergeCell ref="A5:C5"/>
    <mergeCell ref="D103:E103"/>
    <mergeCell ref="G101:N101"/>
    <mergeCell ref="G102:N102"/>
    <mergeCell ref="G103:N103"/>
    <mergeCell ref="D101:E10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tabSelected="1" workbookViewId="0" topLeftCell="A1">
      <selection activeCell="D59" sqref="D5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">
        <v>187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172</v>
      </c>
      <c r="E15" s="389" t="str">
        <f>'[1]РОМАНІВКА'!$C$2</f>
        <v>Романівська початкова школа</v>
      </c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1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879619.5699999998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154327.12</v>
      </c>
      <c r="H23" s="158">
        <f t="shared" si="0"/>
        <v>269315.46</v>
      </c>
      <c r="I23" s="158">
        <f t="shared" si="0"/>
        <v>245337.03999999998</v>
      </c>
      <c r="J23" s="158">
        <f t="shared" si="0"/>
        <v>210639.95</v>
      </c>
      <c r="K23" s="158">
        <f t="shared" si="0"/>
        <v>879619.5699999998</v>
      </c>
      <c r="L23" s="158">
        <f t="shared" si="0"/>
        <v>154327.12</v>
      </c>
      <c r="M23" s="158">
        <f t="shared" si="0"/>
        <v>269315.46</v>
      </c>
      <c r="N23" s="158">
        <f t="shared" si="0"/>
        <v>245337.03999999998</v>
      </c>
      <c r="O23" s="158">
        <f t="shared" si="0"/>
        <v>210639.95</v>
      </c>
      <c r="P23" s="158">
        <f t="shared" si="0"/>
        <v>879619.5699999998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879619.5699999998</v>
      </c>
      <c r="E24" s="158">
        <v>0</v>
      </c>
      <c r="F24" s="158">
        <f aca="true" t="shared" si="1" ref="F24:R24">F25+F30+F47+F50+F54+F58</f>
        <v>0</v>
      </c>
      <c r="G24" s="158">
        <f t="shared" si="1"/>
        <v>154327.12</v>
      </c>
      <c r="H24" s="158">
        <f t="shared" si="1"/>
        <v>269315.46</v>
      </c>
      <c r="I24" s="158">
        <f t="shared" si="1"/>
        <v>245337.03999999998</v>
      </c>
      <c r="J24" s="158">
        <f t="shared" si="1"/>
        <v>210639.95</v>
      </c>
      <c r="K24" s="158">
        <f t="shared" si="1"/>
        <v>879619.5699999998</v>
      </c>
      <c r="L24" s="158">
        <f t="shared" si="1"/>
        <v>154327.12</v>
      </c>
      <c r="M24" s="158">
        <f t="shared" si="1"/>
        <v>269315.46</v>
      </c>
      <c r="N24" s="158">
        <f t="shared" si="1"/>
        <v>245337.03999999998</v>
      </c>
      <c r="O24" s="158">
        <f t="shared" si="1"/>
        <v>210639.95</v>
      </c>
      <c r="P24" s="158">
        <f t="shared" si="1"/>
        <v>879619.5699999998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651520.6499999999</v>
      </c>
      <c r="E25" s="158">
        <v>0</v>
      </c>
      <c r="F25" s="158">
        <f aca="true" t="shared" si="2" ref="F25:R25">F26+F29</f>
        <v>0</v>
      </c>
      <c r="G25" s="158">
        <f t="shared" si="2"/>
        <v>111556.74</v>
      </c>
      <c r="H25" s="158">
        <f t="shared" si="2"/>
        <v>209640.27</v>
      </c>
      <c r="I25" s="158">
        <f t="shared" si="2"/>
        <v>207529.3</v>
      </c>
      <c r="J25" s="158">
        <f t="shared" si="2"/>
        <v>122794.34</v>
      </c>
      <c r="K25" s="158">
        <f t="shared" si="2"/>
        <v>651520.6499999999</v>
      </c>
      <c r="L25" s="158">
        <f t="shared" si="2"/>
        <v>111556.74</v>
      </c>
      <c r="M25" s="158">
        <f t="shared" si="2"/>
        <v>209640.27</v>
      </c>
      <c r="N25" s="158">
        <f t="shared" si="2"/>
        <v>207529.3</v>
      </c>
      <c r="O25" s="158">
        <f t="shared" si="2"/>
        <v>122794.34</v>
      </c>
      <c r="P25" s="158">
        <f t="shared" si="2"/>
        <v>651520.6499999999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534106.82</v>
      </c>
      <c r="E26" s="164"/>
      <c r="F26" s="163">
        <f>SUM(F27:F28)</f>
        <v>0</v>
      </c>
      <c r="G26" s="163">
        <f>SUM(G27:G28)</f>
        <v>91347.13</v>
      </c>
      <c r="H26" s="163">
        <f>SUM(H27:H28)</f>
        <v>172231.11</v>
      </c>
      <c r="I26" s="163">
        <f>SUM(I27:I28)</f>
        <v>167951.36</v>
      </c>
      <c r="J26" s="163">
        <f>SUM(J27:J28)</f>
        <v>102577.22</v>
      </c>
      <c r="K26" s="158">
        <f aca="true" t="shared" si="3" ref="K26:K35">G26+H26+I26+J26</f>
        <v>534106.82</v>
      </c>
      <c r="L26" s="163">
        <f aca="true" t="shared" si="4" ref="L26:R26">SUM(L27:L28)</f>
        <v>91347.13</v>
      </c>
      <c r="M26" s="163">
        <f t="shared" si="4"/>
        <v>172231.11</v>
      </c>
      <c r="N26" s="163">
        <f t="shared" si="4"/>
        <v>167951.36</v>
      </c>
      <c r="O26" s="163">
        <f t="shared" si="4"/>
        <v>102577.22</v>
      </c>
      <c r="P26" s="163">
        <f t="shared" si="4"/>
        <v>534106.82</v>
      </c>
      <c r="Q26" s="163">
        <f t="shared" si="4"/>
        <v>0</v>
      </c>
      <c r="R26" s="163">
        <f t="shared" si="4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51">
        <f>P27</f>
        <v>534106.82</v>
      </c>
      <c r="E27" s="168">
        <v>0</v>
      </c>
      <c r="F27" s="167">
        <v>0</v>
      </c>
      <c r="G27" s="326">
        <f>'[1]РОМАНІВКА'!$U$3</f>
        <v>91347.13</v>
      </c>
      <c r="H27" s="326">
        <f>'[1]РОМАНІВКА'!$AK$3</f>
        <v>172231.11</v>
      </c>
      <c r="I27" s="326">
        <f>'[1]РОМАНІВКА'!$BA$3</f>
        <v>167951.36</v>
      </c>
      <c r="J27" s="326">
        <f>'[1]РОМАНІВКА'!$BQ$3</f>
        <v>102577.22</v>
      </c>
      <c r="K27" s="158">
        <f t="shared" si="3"/>
        <v>534106.82</v>
      </c>
      <c r="L27" s="331">
        <f>'[1]РОМАНІВКА'!$T$7</f>
        <v>91347.13</v>
      </c>
      <c r="M27" s="331">
        <f>'[1]РОМАНІВКА'!$AJ$7</f>
        <v>172231.11</v>
      </c>
      <c r="N27" s="331">
        <f>'[1]РОМАНІВКА'!$AZ$7</f>
        <v>167951.36</v>
      </c>
      <c r="O27" s="331">
        <f>'[1]РОМАНІВКА'!$BP$7</f>
        <v>102577.22</v>
      </c>
      <c r="P27" s="164">
        <f>L27+M27+N27+O27</f>
        <v>534106.82</v>
      </c>
      <c r="Q27" s="167">
        <v>0</v>
      </c>
      <c r="R27" s="169">
        <f aca="true" t="shared" si="5" ref="R27:R36"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167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44">
        <f>P29</f>
        <v>117413.83</v>
      </c>
      <c r="E29" s="164"/>
      <c r="F29" s="164">
        <v>0</v>
      </c>
      <c r="G29" s="326">
        <f>'[1]РОМАНІВКА'!$U$4</f>
        <v>20209.61</v>
      </c>
      <c r="H29" s="326">
        <f>'[1]РОМАНІВКА'!$AK$4</f>
        <v>37409.16</v>
      </c>
      <c r="I29" s="326">
        <f>'[1]РОМАНІВКА'!$BA$4</f>
        <v>39577.94</v>
      </c>
      <c r="J29" s="326">
        <f>'[1]РОМАНІВКА'!$BQ$4</f>
        <v>20217.119999999995</v>
      </c>
      <c r="K29" s="158">
        <f t="shared" si="3"/>
        <v>117413.83</v>
      </c>
      <c r="L29" s="332">
        <f>'[1]РОМАНІВКА'!$U$7</f>
        <v>20209.61</v>
      </c>
      <c r="M29" s="332">
        <f>'[1]РОМАНІВКА'!$AK$7</f>
        <v>37409.16</v>
      </c>
      <c r="N29" s="332">
        <f>'[1]РОМАНІВКА'!$BA$7</f>
        <v>39577.94</v>
      </c>
      <c r="O29" s="332">
        <f>'[1]РОМАНІВКА'!$BQ$7</f>
        <v>20217.119999999995</v>
      </c>
      <c r="P29" s="164">
        <f>L29+M29+N29+O29</f>
        <v>117413.83</v>
      </c>
      <c r="Q29" s="164">
        <v>0</v>
      </c>
      <c r="R29" s="169">
        <f t="shared" si="5"/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227272.47999999998</v>
      </c>
      <c r="E30" s="172">
        <v>0</v>
      </c>
      <c r="F30" s="172">
        <f aca="true" t="shared" si="6" ref="F30:R30">SUM(F31:F37)+F44</f>
        <v>0</v>
      </c>
      <c r="G30" s="172">
        <f t="shared" si="6"/>
        <v>42770.38</v>
      </c>
      <c r="H30" s="172">
        <f t="shared" si="6"/>
        <v>58848.75</v>
      </c>
      <c r="I30" s="172">
        <f t="shared" si="6"/>
        <v>37807.740000000005</v>
      </c>
      <c r="J30" s="172">
        <f t="shared" si="6"/>
        <v>87845.61</v>
      </c>
      <c r="K30" s="172">
        <f t="shared" si="6"/>
        <v>227272.47999999998</v>
      </c>
      <c r="L30" s="172">
        <f t="shared" si="6"/>
        <v>42770.38</v>
      </c>
      <c r="M30" s="172">
        <f t="shared" si="6"/>
        <v>58848.75</v>
      </c>
      <c r="N30" s="172">
        <f t="shared" si="6"/>
        <v>37807.740000000005</v>
      </c>
      <c r="O30" s="172">
        <f t="shared" si="6"/>
        <v>87845.61</v>
      </c>
      <c r="P30" s="172">
        <f t="shared" si="6"/>
        <v>227272.47999999998</v>
      </c>
      <c r="Q30" s="172">
        <f t="shared" si="6"/>
        <v>0</v>
      </c>
      <c r="R30" s="172">
        <f t="shared" si="6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P31</f>
        <v>18757.63</v>
      </c>
      <c r="E31" s="163">
        <v>0</v>
      </c>
      <c r="F31" s="164">
        <v>0</v>
      </c>
      <c r="G31" s="344">
        <f>'[1]РОМАНІВКА'!$U$32</f>
        <v>870</v>
      </c>
      <c r="H31" s="344">
        <f>'[1]РОМАНІВКА'!$AK$32</f>
        <v>377.36</v>
      </c>
      <c r="I31" s="344">
        <f>'[1]РОМАНІВКА'!$BA$32</f>
        <v>7015.26</v>
      </c>
      <c r="J31" s="344">
        <f>'[1]РОМАНІВКА'!$BQ$32</f>
        <v>10495.01</v>
      </c>
      <c r="K31" s="158">
        <f t="shared" si="3"/>
        <v>18757.63</v>
      </c>
      <c r="L31" s="344">
        <f>'[1]РОМАНІВКА'!$U$33</f>
        <v>870</v>
      </c>
      <c r="M31" s="344">
        <f>'[1]РОМАНІВКА'!$AK$33</f>
        <v>377.36</v>
      </c>
      <c r="N31" s="344">
        <f>'[1]РОМАНІВКА'!$BA$33</f>
        <v>7015.26</v>
      </c>
      <c r="O31" s="344">
        <f>'[1]РОМАНІВКА'!$BQ$33</f>
        <v>10495.01</v>
      </c>
      <c r="P31" s="164">
        <f aca="true" t="shared" si="7" ref="P31:P36">L31+M31+N31+O31</f>
        <v>18757.63</v>
      </c>
      <c r="Q31" s="164">
        <v>0</v>
      </c>
      <c r="R31" s="169">
        <f t="shared" si="5"/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344">
        <f>P32</f>
        <v>0</v>
      </c>
      <c r="E32" s="164"/>
      <c r="F32" s="164">
        <v>0</v>
      </c>
      <c r="G32" s="344">
        <f>'[1]РОМАНІВКА'!$U$66</f>
        <v>0</v>
      </c>
      <c r="H32" s="344">
        <f>'[1]РОМАНІВКА'!$AK$66</f>
        <v>0</v>
      </c>
      <c r="I32" s="344">
        <f>'[1]РОМАНІВКА'!$BA$66</f>
        <v>0</v>
      </c>
      <c r="J32" s="344">
        <f>'[1]РОМАНІВКА'!$BQ$66</f>
        <v>0</v>
      </c>
      <c r="K32" s="158">
        <f t="shared" si="3"/>
        <v>0</v>
      </c>
      <c r="L32" s="344">
        <f>'[1]РОМАНІВКА'!$U$66</f>
        <v>0</v>
      </c>
      <c r="M32" s="344">
        <f>'[1]РОМАНІВКА'!$AK$66</f>
        <v>0</v>
      </c>
      <c r="N32" s="344"/>
      <c r="O32" s="344"/>
      <c r="P32" s="164">
        <f t="shared" si="7"/>
        <v>0</v>
      </c>
      <c r="Q32" s="164">
        <v>0</v>
      </c>
      <c r="R32" s="169">
        <f t="shared" si="5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344">
        <f>P33</f>
        <v>40317.79</v>
      </c>
      <c r="E33" s="164"/>
      <c r="F33" s="164">
        <v>0</v>
      </c>
      <c r="G33" s="344">
        <f>'[1]РОМАНІВКА'!$U$69</f>
        <v>5269.59</v>
      </c>
      <c r="H33" s="344">
        <f>'[1]РОМАНІВКА'!$AK$69</f>
        <v>19531.809999999998</v>
      </c>
      <c r="I33" s="344">
        <f>'[1]РОМАНІВКА'!$BA$69</f>
        <v>12832.599999999999</v>
      </c>
      <c r="J33" s="344">
        <f>'[1]РОМАНІВКА'!$BQ$69</f>
        <v>2683.79</v>
      </c>
      <c r="K33" s="158">
        <f t="shared" si="3"/>
        <v>40317.79</v>
      </c>
      <c r="L33" s="344">
        <f>'[1]РОМАНІВКА'!$U$70</f>
        <v>5269.59</v>
      </c>
      <c r="M33" s="344">
        <f>'[1]РОМАНІВКА'!$AK$70</f>
        <v>19531.809999999998</v>
      </c>
      <c r="N33" s="344">
        <f>'[1]РОМАНІВКА'!$BA$70</f>
        <v>12832.599999999999</v>
      </c>
      <c r="O33" s="344">
        <f>'[1]РОМАНІВКА'!$BQ$70</f>
        <v>2683.79</v>
      </c>
      <c r="P33" s="164">
        <f t="shared" si="7"/>
        <v>40317.79</v>
      </c>
      <c r="Q33" s="164">
        <v>0</v>
      </c>
      <c r="R33" s="169">
        <f t="shared" si="5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344">
        <f>P34</f>
        <v>26563.949999999997</v>
      </c>
      <c r="E34" s="163">
        <v>0</v>
      </c>
      <c r="F34" s="164">
        <v>0</v>
      </c>
      <c r="G34" s="344">
        <f>'[1]РОМАНІВКА'!$U$121</f>
        <v>4078.95</v>
      </c>
      <c r="H34" s="344">
        <f>'[1]РОМАНІВКА'!$AK$121</f>
        <v>1731</v>
      </c>
      <c r="I34" s="344">
        <f>'[1]РОМАНІВКА'!$BA$121</f>
        <v>13087.970000000001</v>
      </c>
      <c r="J34" s="344">
        <f>'[1]РОМАНІВКА'!$BQ$121</f>
        <v>7666.03</v>
      </c>
      <c r="K34" s="158">
        <f t="shared" si="3"/>
        <v>26563.95</v>
      </c>
      <c r="L34" s="344">
        <f>'[1]РОМАНІВКА'!$U$122</f>
        <v>4078.95</v>
      </c>
      <c r="M34" s="344">
        <f>'[1]РОМАНІВКА'!$AK$122</f>
        <v>1731</v>
      </c>
      <c r="N34" s="344">
        <f>'[1]РОМАНІВКА'!$BA$122</f>
        <v>13087.97</v>
      </c>
      <c r="O34" s="344">
        <f>'[1]РОМАНІВКА'!$BQ$122</f>
        <v>7666.03</v>
      </c>
      <c r="P34" s="164">
        <f t="shared" si="7"/>
        <v>26563.949999999997</v>
      </c>
      <c r="Q34" s="164">
        <v>0</v>
      </c>
      <c r="R34" s="169">
        <f t="shared" si="5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344">
        <f>P35</f>
        <v>0</v>
      </c>
      <c r="E35" s="163">
        <v>0</v>
      </c>
      <c r="F35" s="164">
        <v>0</v>
      </c>
      <c r="G35" s="344">
        <f>'[1]РОМАНІВКА'!$U$124</f>
        <v>0</v>
      </c>
      <c r="H35" s="344">
        <f>'[1]РОМАНІВКА'!$AK$124</f>
        <v>0</v>
      </c>
      <c r="I35" s="344">
        <f>'[1]РОМАНІВКА'!$BA$124</f>
        <v>0</v>
      </c>
      <c r="J35" s="344">
        <f>'[1]РОМАНІВКА'!$BQ$124</f>
        <v>0</v>
      </c>
      <c r="K35" s="158">
        <f t="shared" si="3"/>
        <v>0</v>
      </c>
      <c r="L35" s="344">
        <f>'[1]РОМАНІВКА'!$U$125</f>
        <v>0</v>
      </c>
      <c r="M35" s="344">
        <f>'[1]РОМАНІВКА'!$AK$125</f>
        <v>0</v>
      </c>
      <c r="N35" s="344">
        <f>'[1]РОМАНІВКА'!$BA$125</f>
        <v>0</v>
      </c>
      <c r="O35" s="344">
        <f>'[1]РОМАНІВКА'!$BQ$125</f>
        <v>0</v>
      </c>
      <c r="P35" s="164">
        <f t="shared" si="7"/>
        <v>0</v>
      </c>
      <c r="Q35" s="164">
        <v>0</v>
      </c>
      <c r="R35" s="169">
        <f t="shared" si="5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7"/>
        <v>0</v>
      </c>
      <c r="Q36" s="164">
        <v>0</v>
      </c>
      <c r="R36" s="169">
        <f t="shared" si="5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140913.11</v>
      </c>
      <c r="E37" s="224"/>
      <c r="F37" s="172">
        <f aca="true" t="shared" si="8" ref="F37:R37">SUM(F38:F43)</f>
        <v>0</v>
      </c>
      <c r="G37" s="172">
        <f t="shared" si="8"/>
        <v>32551.839999999997</v>
      </c>
      <c r="H37" s="172">
        <f t="shared" si="8"/>
        <v>37208.58</v>
      </c>
      <c r="I37" s="172">
        <f t="shared" si="8"/>
        <v>4151.91</v>
      </c>
      <c r="J37" s="172">
        <f t="shared" si="8"/>
        <v>67000.78</v>
      </c>
      <c r="K37" s="172">
        <f t="shared" si="8"/>
        <v>140913.11</v>
      </c>
      <c r="L37" s="172">
        <f t="shared" si="8"/>
        <v>32551.839999999997</v>
      </c>
      <c r="M37" s="172">
        <f t="shared" si="8"/>
        <v>37208.58</v>
      </c>
      <c r="N37" s="172">
        <f t="shared" si="8"/>
        <v>4151.91</v>
      </c>
      <c r="O37" s="172">
        <f t="shared" si="8"/>
        <v>67000.78</v>
      </c>
      <c r="P37" s="172">
        <f t="shared" si="8"/>
        <v>140913.11</v>
      </c>
      <c r="Q37" s="172">
        <f t="shared" si="8"/>
        <v>0</v>
      </c>
      <c r="R37" s="172">
        <f t="shared" si="8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351">
        <f>'[1]РОМАНІВКА'!$E$127</f>
        <v>0</v>
      </c>
      <c r="E38" s="168">
        <v>0</v>
      </c>
      <c r="F38" s="167">
        <v>0</v>
      </c>
      <c r="G38" s="351">
        <f>'[1]РОМАНІВКА'!$U$127</f>
        <v>0</v>
      </c>
      <c r="H38" s="351">
        <f>'[1]РОМАНІВКА'!$AK$127</f>
        <v>0</v>
      </c>
      <c r="I38" s="351">
        <f>'[1]РОМАНІВКА'!$BA$127</f>
        <v>0</v>
      </c>
      <c r="J38" s="351">
        <f>'[1]РОМАНІВКА'!$BQ$127</f>
        <v>0</v>
      </c>
      <c r="K38" s="158">
        <f>G38+H38+I38+J38</f>
        <v>0</v>
      </c>
      <c r="L38" s="351">
        <f>'[1]РОМАНІВКА'!$U$128</f>
        <v>0</v>
      </c>
      <c r="M38" s="351">
        <f>'[1]РОМАНІВКА'!$AK$128</f>
        <v>0</v>
      </c>
      <c r="N38" s="351">
        <f>'[1]РОМАНІВКА'!$BA$128</f>
        <v>0</v>
      </c>
      <c r="O38" s="351">
        <f>'[1]РОМАНІВКА'!$BQ$128</f>
        <v>0</v>
      </c>
      <c r="P38" s="167">
        <f aca="true" t="shared" si="9" ref="P38:P43">L38+M38+N38+O38</f>
        <v>0</v>
      </c>
      <c r="Q38" s="167">
        <v>0</v>
      </c>
      <c r="R38" s="169">
        <f aca="true" t="shared" si="10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351">
        <f>'[1]РОМАНІВКА'!$E$129</f>
        <v>0</v>
      </c>
      <c r="E39" s="168">
        <v>0</v>
      </c>
      <c r="F39" s="167">
        <v>0</v>
      </c>
      <c r="G39" s="351">
        <f>'[1]РОМАНІВКА'!$U$129</f>
        <v>0</v>
      </c>
      <c r="H39" s="351">
        <f>'[1]РОМАНІВКА'!$AK$129</f>
        <v>0</v>
      </c>
      <c r="I39" s="351">
        <f>'[1]РОМАНІВКА'!$BA$129</f>
        <v>0</v>
      </c>
      <c r="J39" s="351">
        <f>'[1]РОМАНІВКА'!$BQ$129</f>
        <v>0</v>
      </c>
      <c r="K39" s="158">
        <f>G39+H39+I39+J39</f>
        <v>0</v>
      </c>
      <c r="L39" s="351">
        <f>'[1]РОМАНІВКА'!$U$130</f>
        <v>0</v>
      </c>
      <c r="M39" s="351">
        <f>'[1]РОМАНІВКА'!$AK$130</f>
        <v>0</v>
      </c>
      <c r="N39" s="351">
        <f>'[1]РОМАНІВКА'!$BA$130</f>
        <v>0</v>
      </c>
      <c r="O39" s="351">
        <f>'[1]РОМАНІВКА'!$BQ$130</f>
        <v>0</v>
      </c>
      <c r="P39" s="167">
        <f t="shared" si="9"/>
        <v>0</v>
      </c>
      <c r="Q39" s="167">
        <v>0</v>
      </c>
      <c r="R39" s="169">
        <f t="shared" si="10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351">
        <f>P40</f>
        <v>30623.089999999997</v>
      </c>
      <c r="E40" s="168">
        <v>0</v>
      </c>
      <c r="F40" s="167">
        <v>0</v>
      </c>
      <c r="G40" s="351">
        <f>'[1]РОМАНІВКА'!$U$131</f>
        <v>4027.24</v>
      </c>
      <c r="H40" s="351">
        <f>'[1]РОМАНІВКА'!$AK$131</f>
        <v>11755.869999999999</v>
      </c>
      <c r="I40" s="351">
        <f>'[1]РОМАНІВКА'!$BA$131</f>
        <v>3274.9</v>
      </c>
      <c r="J40" s="351">
        <f>'[1]РОМАНІВКА'!$BQ$131</f>
        <v>11565.08</v>
      </c>
      <c r="K40" s="158">
        <f>G40+H40+I40+J40</f>
        <v>30623.089999999997</v>
      </c>
      <c r="L40" s="351">
        <f>'[1]РОМАНІВКА'!$U$132</f>
        <v>4027.24</v>
      </c>
      <c r="M40" s="351">
        <f>'[1]РОМАНІВКА'!$AK$132</f>
        <v>11755.869999999999</v>
      </c>
      <c r="N40" s="351">
        <f>'[1]РОМАНІВКА'!$BA$132</f>
        <v>3274.9</v>
      </c>
      <c r="O40" s="351">
        <f>'[1]РОМАНІВКА'!$BQ$132</f>
        <v>11565.08</v>
      </c>
      <c r="P40" s="167">
        <f t="shared" si="9"/>
        <v>30623.089999999997</v>
      </c>
      <c r="Q40" s="167">
        <v>0</v>
      </c>
      <c r="R40" s="169">
        <f t="shared" si="10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351">
        <f>P41</f>
        <v>110290.02</v>
      </c>
      <c r="E41" s="168">
        <v>0</v>
      </c>
      <c r="F41" s="167">
        <v>0</v>
      </c>
      <c r="G41" s="351">
        <f>'[1]РОМАНІВКА'!$U$133</f>
        <v>28524.6</v>
      </c>
      <c r="H41" s="351">
        <f>'[1]РОМАНІВКА'!$AK$133</f>
        <v>25452.71</v>
      </c>
      <c r="I41" s="351">
        <f>'[1]РОМАНІВКА'!$BA$133</f>
        <v>877.01</v>
      </c>
      <c r="J41" s="351">
        <f>'[1]РОМАНІВКА'!$BQ$133</f>
        <v>55435.700000000004</v>
      </c>
      <c r="K41" s="158">
        <f>G41+H41+I41+J41</f>
        <v>110290.02</v>
      </c>
      <c r="L41" s="351">
        <f>'[1]РОМАНІВКА'!$U$134</f>
        <v>28524.6</v>
      </c>
      <c r="M41" s="351">
        <f>'[1]РОМАНІВКА'!$AK$134</f>
        <v>25452.71</v>
      </c>
      <c r="N41" s="351">
        <f>'[1]РОМАНІВКА'!$BA$134</f>
        <v>877.01</v>
      </c>
      <c r="O41" s="351">
        <f>'[1]РОМАНІВКА'!$BQ$134</f>
        <v>55435.700000000004</v>
      </c>
      <c r="P41" s="167">
        <f t="shared" si="9"/>
        <v>110290.02</v>
      </c>
      <c r="Q41" s="167">
        <v>0</v>
      </c>
      <c r="R41" s="169">
        <f t="shared" si="10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351">
        <f>P42</f>
        <v>0</v>
      </c>
      <c r="E42" s="168">
        <v>0</v>
      </c>
      <c r="F42" s="167">
        <v>0</v>
      </c>
      <c r="G42" s="351">
        <f>'[1]РОМАНІВКА'!$U$135</f>
        <v>0</v>
      </c>
      <c r="H42" s="351">
        <f>'[1]РОМАНІВКА'!$AK$135</f>
        <v>0</v>
      </c>
      <c r="I42" s="351">
        <f>'[1]РОМАНІВКА'!$BA$135</f>
        <v>0</v>
      </c>
      <c r="J42" s="351">
        <f>'[1]РОМАНІВКА'!$BQ$135</f>
        <v>0</v>
      </c>
      <c r="K42" s="158">
        <f>G42+H42+I42+J42</f>
        <v>0</v>
      </c>
      <c r="L42" s="351">
        <f>'[1]РОМАНІВКА'!$U$136</f>
        <v>0</v>
      </c>
      <c r="M42" s="351">
        <f>'[1]РОМАНІВКА'!$AK$136</f>
        <v>0</v>
      </c>
      <c r="N42" s="351">
        <f>'[1]РОМАНІВКА'!$BA$136</f>
        <v>0</v>
      </c>
      <c r="O42" s="351">
        <f>'[1]РОМАНІВКА'!$BQ$136</f>
        <v>0</v>
      </c>
      <c r="P42" s="167">
        <f t="shared" si="9"/>
        <v>0</v>
      </c>
      <c r="Q42" s="167">
        <v>0</v>
      </c>
      <c r="R42" s="169">
        <f t="shared" si="10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>
        <f>P43</f>
        <v>0</v>
      </c>
      <c r="H43" s="167"/>
      <c r="I43" s="167"/>
      <c r="J43" s="167"/>
      <c r="K43" s="167"/>
      <c r="L43" s="167"/>
      <c r="M43" s="167"/>
      <c r="N43" s="167"/>
      <c r="O43" s="167"/>
      <c r="P43" s="167">
        <f t="shared" si="9"/>
        <v>0</v>
      </c>
      <c r="Q43" s="167">
        <v>0</v>
      </c>
      <c r="R43" s="169">
        <f t="shared" si="10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>SUM(D45:D46)</f>
        <v>720</v>
      </c>
      <c r="E44" s="172">
        <f aca="true" t="shared" si="11" ref="E44:R44">SUM(E45:E46)</f>
        <v>0</v>
      </c>
      <c r="F44" s="172">
        <f t="shared" si="11"/>
        <v>0</v>
      </c>
      <c r="G44" s="172">
        <f t="shared" si="11"/>
        <v>0</v>
      </c>
      <c r="H44" s="172">
        <f t="shared" si="11"/>
        <v>0</v>
      </c>
      <c r="I44" s="172">
        <f t="shared" si="11"/>
        <v>720</v>
      </c>
      <c r="J44" s="172">
        <f t="shared" si="11"/>
        <v>0</v>
      </c>
      <c r="K44" s="172">
        <f t="shared" si="11"/>
        <v>720</v>
      </c>
      <c r="L44" s="172">
        <f t="shared" si="11"/>
        <v>0</v>
      </c>
      <c r="M44" s="172">
        <f t="shared" si="11"/>
        <v>0</v>
      </c>
      <c r="N44" s="172">
        <f t="shared" si="11"/>
        <v>720</v>
      </c>
      <c r="O44" s="172">
        <f t="shared" si="11"/>
        <v>0</v>
      </c>
      <c r="P44" s="172">
        <f t="shared" si="11"/>
        <v>720</v>
      </c>
      <c r="Q44" s="172">
        <f t="shared" si="11"/>
        <v>0</v>
      </c>
      <c r="R44" s="172">
        <f t="shared" si="11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351">
        <f>P46</f>
        <v>720</v>
      </c>
      <c r="E46" s="167"/>
      <c r="F46" s="167">
        <v>0</v>
      </c>
      <c r="G46" s="351">
        <f>'[1]РОМАНІВКА'!$U$143</f>
        <v>0</v>
      </c>
      <c r="H46" s="351">
        <f>'[1]РОМАНІВКА'!$AK$143</f>
        <v>0</v>
      </c>
      <c r="I46" s="351">
        <f>'[1]РОМАНІВКА'!$BA$143</f>
        <v>720</v>
      </c>
      <c r="J46" s="351">
        <f>'[1]РОМАНІВКА'!$BQ$143</f>
        <v>0</v>
      </c>
      <c r="K46" s="158">
        <f>G46+H46+I46+J46</f>
        <v>720</v>
      </c>
      <c r="L46" s="351">
        <f>'[1]РОМАНІВКА'!$U$144</f>
        <v>0</v>
      </c>
      <c r="M46" s="351">
        <f>'[1]РОМАНІВКА'!$AK$144</f>
        <v>0</v>
      </c>
      <c r="N46" s="351">
        <f>'[1]РОМАНІВКА'!$BA$144</f>
        <v>720</v>
      </c>
      <c r="O46" s="351">
        <f>'[1]РОМАНІВКА'!$BQ$144</f>
        <v>0</v>
      </c>
      <c r="P46" s="167">
        <f>L46+M46+N46+O46</f>
        <v>720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>SUM(D48:D49)</f>
        <v>0</v>
      </c>
      <c r="E47" s="172">
        <f aca="true" t="shared" si="12" ref="E47:R47">SUM(E48:E49)</f>
        <v>0</v>
      </c>
      <c r="F47" s="172">
        <f t="shared" si="12"/>
        <v>0</v>
      </c>
      <c r="G47" s="172">
        <f t="shared" si="12"/>
        <v>0</v>
      </c>
      <c r="H47" s="172">
        <f t="shared" si="12"/>
        <v>0</v>
      </c>
      <c r="I47" s="172">
        <f t="shared" si="12"/>
        <v>0</v>
      </c>
      <c r="J47" s="172">
        <f t="shared" si="12"/>
        <v>0</v>
      </c>
      <c r="K47" s="172">
        <f t="shared" si="12"/>
        <v>0</v>
      </c>
      <c r="L47" s="172">
        <f t="shared" si="12"/>
        <v>0</v>
      </c>
      <c r="M47" s="172">
        <f t="shared" si="12"/>
        <v>0</v>
      </c>
      <c r="N47" s="172">
        <f t="shared" si="12"/>
        <v>0</v>
      </c>
      <c r="O47" s="172">
        <f t="shared" si="12"/>
        <v>0</v>
      </c>
      <c r="P47" s="172">
        <f t="shared" si="12"/>
        <v>0</v>
      </c>
      <c r="Q47" s="172">
        <f t="shared" si="12"/>
        <v>0</v>
      </c>
      <c r="R47" s="172">
        <f t="shared" si="12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 aca="true" t="shared" si="13" ref="R48:R87"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 t="shared" si="13"/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>SUM(D51:D53)</f>
        <v>0</v>
      </c>
      <c r="E50" s="172">
        <f aca="true" t="shared" si="14" ref="E50:R50">SUM(E51:E53)</f>
        <v>0</v>
      </c>
      <c r="F50" s="172">
        <f t="shared" si="14"/>
        <v>0</v>
      </c>
      <c r="G50" s="172">
        <f t="shared" si="14"/>
        <v>0</v>
      </c>
      <c r="H50" s="172">
        <f t="shared" si="14"/>
        <v>0</v>
      </c>
      <c r="I50" s="172">
        <f t="shared" si="14"/>
        <v>0</v>
      </c>
      <c r="J50" s="172">
        <f t="shared" si="14"/>
        <v>0</v>
      </c>
      <c r="K50" s="172">
        <f t="shared" si="14"/>
        <v>0</v>
      </c>
      <c r="L50" s="172">
        <f t="shared" si="14"/>
        <v>0</v>
      </c>
      <c r="M50" s="172">
        <f t="shared" si="14"/>
        <v>0</v>
      </c>
      <c r="N50" s="172">
        <f t="shared" si="14"/>
        <v>0</v>
      </c>
      <c r="O50" s="172">
        <f t="shared" si="14"/>
        <v>0</v>
      </c>
      <c r="P50" s="172">
        <f t="shared" si="14"/>
        <v>0</v>
      </c>
      <c r="Q50" s="172">
        <f t="shared" si="14"/>
        <v>0</v>
      </c>
      <c r="R50" s="172">
        <f t="shared" si="14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 t="shared" si="13"/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 t="shared" si="13"/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 t="shared" si="13"/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>SUM(D55:D57)</f>
        <v>0</v>
      </c>
      <c r="E54" s="179">
        <f aca="true" t="shared" si="15" ref="E54:R54">SUM(E55:E57)</f>
        <v>0</v>
      </c>
      <c r="F54" s="179">
        <f t="shared" si="15"/>
        <v>0</v>
      </c>
      <c r="G54" s="179">
        <f t="shared" si="15"/>
        <v>0</v>
      </c>
      <c r="H54" s="179">
        <f t="shared" si="15"/>
        <v>0</v>
      </c>
      <c r="I54" s="179">
        <f t="shared" si="15"/>
        <v>0</v>
      </c>
      <c r="J54" s="179">
        <f t="shared" si="15"/>
        <v>0</v>
      </c>
      <c r="K54" s="179">
        <f t="shared" si="15"/>
        <v>0</v>
      </c>
      <c r="L54" s="179">
        <f t="shared" si="15"/>
        <v>0</v>
      </c>
      <c r="M54" s="179">
        <f t="shared" si="15"/>
        <v>0</v>
      </c>
      <c r="N54" s="179">
        <f t="shared" si="15"/>
        <v>0</v>
      </c>
      <c r="O54" s="179">
        <f t="shared" si="15"/>
        <v>0</v>
      </c>
      <c r="P54" s="179">
        <f t="shared" si="15"/>
        <v>0</v>
      </c>
      <c r="Q54" s="179">
        <f t="shared" si="15"/>
        <v>0</v>
      </c>
      <c r="R54" s="179">
        <f t="shared" si="15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 t="shared" si="13"/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 t="shared" si="13"/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345">
        <f>'[1]РОМАНІВКА'!$E$145</f>
        <v>0</v>
      </c>
      <c r="E57" s="178">
        <v>0</v>
      </c>
      <c r="F57" s="177">
        <v>0</v>
      </c>
      <c r="G57" s="345">
        <f>'[1]РОМАНІВКА'!$U$145</f>
        <v>0</v>
      </c>
      <c r="H57" s="345">
        <f>'[1]РОМАНІВКА'!$AK$145</f>
        <v>0</v>
      </c>
      <c r="I57" s="345">
        <f>'[1]РОМАНІВКА'!$BA$145</f>
        <v>0</v>
      </c>
      <c r="J57" s="345">
        <f>'[1]РОМАНІВКА'!$BQ$145</f>
        <v>0</v>
      </c>
      <c r="K57" s="158">
        <f>G57+H57+I57+J57</f>
        <v>0</v>
      </c>
      <c r="L57" s="345">
        <f>'[1]РОМАНІВКА'!$U$145</f>
        <v>0</v>
      </c>
      <c r="M57" s="345">
        <f>'[1]РОМАНІВКА'!$AK$145</f>
        <v>0</v>
      </c>
      <c r="N57" s="351">
        <f>'[1]РОМАНІВКА'!$BA$145</f>
        <v>0</v>
      </c>
      <c r="O57" s="351">
        <f>'[1]РОМАНІВКА'!$BQ$145</f>
        <v>0</v>
      </c>
      <c r="P57" s="177"/>
      <c r="Q57" s="177">
        <v>0</v>
      </c>
      <c r="R57" s="169">
        <f t="shared" si="13"/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352">
        <f>P58</f>
        <v>826.44</v>
      </c>
      <c r="E58" s="179">
        <v>0</v>
      </c>
      <c r="F58" s="180">
        <v>0</v>
      </c>
      <c r="G58" s="352">
        <f>'[1]РОМАНІВКА'!$U$151</f>
        <v>0</v>
      </c>
      <c r="H58" s="352">
        <f>'[1]РОМАНІВКА'!$AK$151</f>
        <v>826.44</v>
      </c>
      <c r="I58" s="352">
        <f>'[1]РОМАНІВКА'!$BA$151</f>
        <v>0</v>
      </c>
      <c r="J58" s="352">
        <f>'[1]РОМАНІВКА'!$BQ$151</f>
        <v>0</v>
      </c>
      <c r="K58" s="158">
        <f>G58+H58+I58+J58</f>
        <v>826.44</v>
      </c>
      <c r="L58" s="352">
        <f>'[1]РОМАНІВКА'!$U$152</f>
        <v>0</v>
      </c>
      <c r="M58" s="352">
        <f>'[1]РОМАНІВКА'!$AK$152</f>
        <v>826.44</v>
      </c>
      <c r="N58" s="352">
        <f>'[1]РОМАНІВКА'!$BA$152</f>
        <v>0</v>
      </c>
      <c r="O58" s="352">
        <f>'[1]РОМАНІВКА'!$BQ$152</f>
        <v>0</v>
      </c>
      <c r="P58" s="180">
        <f>L58+M58+N58+O58</f>
        <v>826.44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>D60+D74</f>
        <v>0</v>
      </c>
      <c r="E59" s="179">
        <f aca="true" t="shared" si="16" ref="E59:R59">E60+E74</f>
        <v>0</v>
      </c>
      <c r="F59" s="179">
        <f t="shared" si="16"/>
        <v>0</v>
      </c>
      <c r="G59" s="179">
        <f t="shared" si="16"/>
        <v>0</v>
      </c>
      <c r="H59" s="179">
        <f t="shared" si="16"/>
        <v>0</v>
      </c>
      <c r="I59" s="179">
        <f t="shared" si="16"/>
        <v>0</v>
      </c>
      <c r="J59" s="179">
        <f t="shared" si="16"/>
        <v>0</v>
      </c>
      <c r="K59" s="179">
        <f t="shared" si="16"/>
        <v>0</v>
      </c>
      <c r="L59" s="179">
        <f t="shared" si="16"/>
        <v>0</v>
      </c>
      <c r="M59" s="179">
        <f t="shared" si="16"/>
        <v>0</v>
      </c>
      <c r="N59" s="179">
        <f t="shared" si="16"/>
        <v>0</v>
      </c>
      <c r="O59" s="179">
        <f t="shared" si="16"/>
        <v>0</v>
      </c>
      <c r="P59" s="179">
        <f t="shared" si="16"/>
        <v>0</v>
      </c>
      <c r="Q59" s="179">
        <f t="shared" si="16"/>
        <v>0</v>
      </c>
      <c r="R59" s="179">
        <f t="shared" si="16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>D61+D62+D65+D68+D72+D73</f>
        <v>0</v>
      </c>
      <c r="E60" s="179">
        <f aca="true" t="shared" si="17" ref="E60:R60">E61+E62+E65+E68+E72+E73</f>
        <v>0</v>
      </c>
      <c r="F60" s="179">
        <f t="shared" si="17"/>
        <v>0</v>
      </c>
      <c r="G60" s="179">
        <f t="shared" si="17"/>
        <v>0</v>
      </c>
      <c r="H60" s="179">
        <f t="shared" si="17"/>
        <v>0</v>
      </c>
      <c r="I60" s="179">
        <f t="shared" si="17"/>
        <v>0</v>
      </c>
      <c r="J60" s="179">
        <f t="shared" si="17"/>
        <v>0</v>
      </c>
      <c r="K60" s="179">
        <f t="shared" si="17"/>
        <v>0</v>
      </c>
      <c r="L60" s="179">
        <f t="shared" si="17"/>
        <v>0</v>
      </c>
      <c r="M60" s="179">
        <f t="shared" si="17"/>
        <v>0</v>
      </c>
      <c r="N60" s="179">
        <f t="shared" si="17"/>
        <v>0</v>
      </c>
      <c r="O60" s="179">
        <f t="shared" si="17"/>
        <v>0</v>
      </c>
      <c r="P60" s="179">
        <f t="shared" si="17"/>
        <v>0</v>
      </c>
      <c r="Q60" s="179">
        <f t="shared" si="17"/>
        <v>0</v>
      </c>
      <c r="R60" s="179">
        <f t="shared" si="17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t="shared" si="13"/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3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3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3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3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3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3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3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3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3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3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3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3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>SUM(D75:D78)</f>
        <v>0</v>
      </c>
      <c r="E74" s="179">
        <f aca="true" t="shared" si="18" ref="E74:R74">SUM(E75:E78)</f>
        <v>0</v>
      </c>
      <c r="F74" s="179">
        <f t="shared" si="18"/>
        <v>0</v>
      </c>
      <c r="G74" s="179">
        <f t="shared" si="18"/>
        <v>0</v>
      </c>
      <c r="H74" s="179">
        <f t="shared" si="18"/>
        <v>0</v>
      </c>
      <c r="I74" s="179">
        <f t="shared" si="18"/>
        <v>0</v>
      </c>
      <c r="J74" s="179">
        <f t="shared" si="18"/>
        <v>0</v>
      </c>
      <c r="K74" s="179">
        <f t="shared" si="18"/>
        <v>0</v>
      </c>
      <c r="L74" s="179">
        <f t="shared" si="18"/>
        <v>0</v>
      </c>
      <c r="M74" s="179">
        <f t="shared" si="18"/>
        <v>0</v>
      </c>
      <c r="N74" s="179">
        <f t="shared" si="18"/>
        <v>0</v>
      </c>
      <c r="O74" s="179">
        <f t="shared" si="18"/>
        <v>0</v>
      </c>
      <c r="P74" s="179">
        <f t="shared" si="18"/>
        <v>0</v>
      </c>
      <c r="Q74" s="179">
        <f t="shared" si="18"/>
        <v>0</v>
      </c>
      <c r="R74" s="179">
        <f t="shared" si="18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t="shared" si="13"/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3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3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3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>SUM(D80)</f>
        <v>0</v>
      </c>
      <c r="E79" s="186">
        <f aca="true" t="shared" si="19" ref="E79:Q79">SUM(E80)</f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3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3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3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3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3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>D85</f>
        <v>0</v>
      </c>
      <c r="E84" s="179">
        <f aca="true" t="shared" si="20" ref="E84:R84">E85</f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 t="shared" si="13"/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 t="shared" si="13"/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185</v>
      </c>
      <c r="C101" s="220"/>
      <c r="D101" s="370"/>
      <c r="E101" s="370"/>
      <c r="F101" s="220"/>
      <c r="G101" s="388" t="s">
        <v>186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9">
      <selection activeCell="D30" sqref="D30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173</v>
      </c>
      <c r="E15" s="435" t="str">
        <f>'Ф.№2 місц.'!E15:R15</f>
        <v>Романівська початкова школа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305578.71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57695.72</v>
      </c>
      <c r="H23" s="158">
        <f t="shared" si="0"/>
        <v>70831.63</v>
      </c>
      <c r="I23" s="158">
        <f t="shared" si="0"/>
        <v>57373.020000000004</v>
      </c>
      <c r="J23" s="158">
        <f t="shared" si="0"/>
        <v>119678.34</v>
      </c>
      <c r="K23" s="158">
        <f t="shared" si="0"/>
        <v>305578.71</v>
      </c>
      <c r="L23" s="158">
        <f t="shared" si="0"/>
        <v>57695.72</v>
      </c>
      <c r="M23" s="158">
        <f t="shared" si="0"/>
        <v>70831.63</v>
      </c>
      <c r="N23" s="158">
        <f t="shared" si="0"/>
        <v>57373.020000000004</v>
      </c>
      <c r="O23" s="158">
        <f t="shared" si="0"/>
        <v>119678.34</v>
      </c>
      <c r="P23" s="158">
        <f t="shared" si="0"/>
        <v>305578.71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305578.71</v>
      </c>
      <c r="E24" s="158">
        <v>0</v>
      </c>
      <c r="F24" s="158">
        <f aca="true" t="shared" si="1" ref="F24:R24">F25+F30+F47+F50+F54+F58</f>
        <v>0</v>
      </c>
      <c r="G24" s="158">
        <f t="shared" si="1"/>
        <v>57695.72</v>
      </c>
      <c r="H24" s="158">
        <f t="shared" si="1"/>
        <v>70831.63</v>
      </c>
      <c r="I24" s="158">
        <f t="shared" si="1"/>
        <v>57373.020000000004</v>
      </c>
      <c r="J24" s="158">
        <f t="shared" si="1"/>
        <v>119678.34</v>
      </c>
      <c r="K24" s="158">
        <f t="shared" si="1"/>
        <v>305578.71</v>
      </c>
      <c r="L24" s="158">
        <f t="shared" si="1"/>
        <v>57695.72</v>
      </c>
      <c r="M24" s="158">
        <f t="shared" si="1"/>
        <v>70831.63</v>
      </c>
      <c r="N24" s="158">
        <f t="shared" si="1"/>
        <v>57373.020000000004</v>
      </c>
      <c r="O24" s="158">
        <f t="shared" si="1"/>
        <v>119678.34</v>
      </c>
      <c r="P24" s="158">
        <f t="shared" si="1"/>
        <v>305578.71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305578.71</v>
      </c>
      <c r="E25" s="158">
        <v>0</v>
      </c>
      <c r="F25" s="158">
        <f aca="true" t="shared" si="2" ref="F25:R25">F26+F29</f>
        <v>0</v>
      </c>
      <c r="G25" s="158">
        <f t="shared" si="2"/>
        <v>57695.72</v>
      </c>
      <c r="H25" s="158">
        <f t="shared" si="2"/>
        <v>70831.63</v>
      </c>
      <c r="I25" s="158">
        <f t="shared" si="2"/>
        <v>57373.020000000004</v>
      </c>
      <c r="J25" s="158">
        <f t="shared" si="2"/>
        <v>119678.34</v>
      </c>
      <c r="K25" s="158">
        <f t="shared" si="2"/>
        <v>305578.71</v>
      </c>
      <c r="L25" s="158">
        <f t="shared" si="2"/>
        <v>57695.72</v>
      </c>
      <c r="M25" s="158">
        <f t="shared" si="2"/>
        <v>70831.63</v>
      </c>
      <c r="N25" s="158">
        <f t="shared" si="2"/>
        <v>57373.020000000004</v>
      </c>
      <c r="O25" s="158">
        <f t="shared" si="2"/>
        <v>119678.34</v>
      </c>
      <c r="P25" s="158">
        <f t="shared" si="2"/>
        <v>305578.71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250042.25</v>
      </c>
      <c r="E26" s="164"/>
      <c r="F26" s="163">
        <f>SUM(F27:F28)</f>
        <v>0</v>
      </c>
      <c r="G26" s="163">
        <f>SUM(G27:G28)</f>
        <v>47679.75</v>
      </c>
      <c r="H26" s="163">
        <f>SUM(H27:H28)</f>
        <v>57663.89</v>
      </c>
      <c r="I26" s="163">
        <f>SUM(I27:I28)</f>
        <v>47486.23</v>
      </c>
      <c r="J26" s="163">
        <f>SUM(J27:J28)</f>
        <v>97212.38</v>
      </c>
      <c r="K26" s="158">
        <f>G26+H26+I26+J26</f>
        <v>250042.25</v>
      </c>
      <c r="L26" s="163">
        <f aca="true" t="shared" si="3" ref="L26:R26">SUM(L27:L28)</f>
        <v>47679.75</v>
      </c>
      <c r="M26" s="163">
        <f t="shared" si="3"/>
        <v>57663.89</v>
      </c>
      <c r="N26" s="163">
        <f t="shared" si="3"/>
        <v>47486.23</v>
      </c>
      <c r="O26" s="163">
        <f t="shared" si="3"/>
        <v>97212.38</v>
      </c>
      <c r="P26" s="163">
        <f t="shared" si="3"/>
        <v>250042.25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K27</f>
        <v>250042.25</v>
      </c>
      <c r="E27" s="168">
        <v>0</v>
      </c>
      <c r="F27" s="167">
        <v>0</v>
      </c>
      <c r="G27" s="326">
        <f>'[1]РОМАНІВКА'!$U$5</f>
        <v>47679.75</v>
      </c>
      <c r="H27" s="326">
        <f>'[1]РОМАНІВКА'!$AK$5</f>
        <v>57663.89</v>
      </c>
      <c r="I27" s="326">
        <f>'[1]РОМАНІВКА'!$BA$5</f>
        <v>47486.23</v>
      </c>
      <c r="J27" s="326">
        <f>'[1]РОМАНІВКА'!$BQ$5</f>
        <v>97212.38</v>
      </c>
      <c r="K27" s="158">
        <f>G27+H27+I27+J27</f>
        <v>250042.25</v>
      </c>
      <c r="L27" s="329">
        <f>'[1]РОМАНІВКА'!$T$8</f>
        <v>47679.75</v>
      </c>
      <c r="M27" s="329">
        <f>'[1]РОМАНІВКА'!$AJ$8</f>
        <v>57663.89</v>
      </c>
      <c r="N27" s="329">
        <f>'[1]РОМАНІВКА'!$AZ$8</f>
        <v>47486.23</v>
      </c>
      <c r="O27" s="329">
        <f>'[1]РОМАНІВКА'!$BP$8</f>
        <v>97212.38</v>
      </c>
      <c r="P27" s="164">
        <f>L27+M27+N27+O27</f>
        <v>250042.25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K29</f>
        <v>55536.46</v>
      </c>
      <c r="E29" s="164"/>
      <c r="F29" s="164">
        <v>0</v>
      </c>
      <c r="G29" s="326">
        <f>'[1]РОМАНІВКА'!$U$6</f>
        <v>10015.97</v>
      </c>
      <c r="H29" s="326">
        <f>'[1]РОМАНІВКА'!$AK$6</f>
        <v>13167.74</v>
      </c>
      <c r="I29" s="326">
        <f>'[1]РОМАНІВКА'!$BA$6</f>
        <v>9886.79</v>
      </c>
      <c r="J29" s="326">
        <f>'[1]РОМАНІВКА'!$BQ$6</f>
        <v>22465.96</v>
      </c>
      <c r="K29" s="158">
        <f>G29+H29+I29+J29</f>
        <v>55536.46</v>
      </c>
      <c r="L29" s="330">
        <f>'[1]РОМАНІВКА'!$U$8</f>
        <v>10015.97</v>
      </c>
      <c r="M29" s="330">
        <f>'[1]РОМАНІВКА'!$AK$8</f>
        <v>13167.74</v>
      </c>
      <c r="N29" s="330">
        <f>'[1]РОМАНІВКА'!$BA$8</f>
        <v>9886.79</v>
      </c>
      <c r="O29" s="330">
        <f>'[1]РОМАНІВКА'!$BQ$8</f>
        <v>22465.96</v>
      </c>
      <c r="P29" s="164">
        <f>L29+M29+N29+O29</f>
        <v>55536.46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0"/>
      <c r="E101" s="370"/>
      <c r="F101" s="220"/>
      <c r="G101" s="388" t="str">
        <f>'Ф.№2 місц.'!G101:Q101</f>
        <v>Роман СТАШКЕВИЧ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184</v>
      </c>
      <c r="E15" s="435" t="str">
        <f>'Ф.№2 місц.'!E15:R15</f>
        <v>Романівська початкова школа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'[1]РОМАНІВКА'!$E$9</f>
        <v>0</v>
      </c>
      <c r="E27" s="168">
        <v>0</v>
      </c>
      <c r="F27" s="167">
        <v>0</v>
      </c>
      <c r="G27" s="326">
        <f>'[1]РОМАНІВКА'!$U$9</f>
        <v>0</v>
      </c>
      <c r="H27" s="326">
        <f>'[1]РОМАНІВКА'!$AK$9</f>
        <v>0</v>
      </c>
      <c r="I27" s="326">
        <f>'[1]РОМАНІВКА'!$BA$9</f>
        <v>0</v>
      </c>
      <c r="J27" s="326">
        <f>'[1]РОМАНІВКА'!$BQ$9</f>
        <v>0</v>
      </c>
      <c r="K27" s="158">
        <f>G27+H27+I27+J27</f>
        <v>0</v>
      </c>
      <c r="L27" s="329">
        <f>G27</f>
        <v>0</v>
      </c>
      <c r="M27" s="329">
        <f>H27</f>
        <v>0</v>
      </c>
      <c r="N27" s="329">
        <f>I27</f>
        <v>0</v>
      </c>
      <c r="O27" s="329">
        <f>J27</f>
        <v>0</v>
      </c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'[1]РОМАНІВКА'!$E$10</f>
        <v>0</v>
      </c>
      <c r="E29" s="164"/>
      <c r="F29" s="164">
        <v>0</v>
      </c>
      <c r="G29" s="326">
        <f>'[1]РОМАНІВКА'!$U$10</f>
        <v>0</v>
      </c>
      <c r="H29" s="326">
        <f>'[1]РОМАНІВКА'!$AK$10</f>
        <v>0</v>
      </c>
      <c r="I29" s="326">
        <f>'[1]РОМАНІВКА'!$BA$10</f>
        <v>0</v>
      </c>
      <c r="J29" s="326">
        <f>'[1]РОМАНІВКА'!$BQ$10</f>
        <v>0</v>
      </c>
      <c r="K29" s="158">
        <f>G29+H29+I29+J29</f>
        <v>0</v>
      </c>
      <c r="L29" s="330">
        <f>G29</f>
        <v>0</v>
      </c>
      <c r="M29" s="330">
        <f>H29</f>
        <v>0</v>
      </c>
      <c r="N29" s="330">
        <f>I29</f>
        <v>0</v>
      </c>
      <c r="O29" s="330">
        <f>J29</f>
        <v>0</v>
      </c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0"/>
      <c r="E101" s="370"/>
      <c r="F101" s="220"/>
      <c r="G101" s="388" t="str">
        <f>'Ф.№2 місц.'!G101:Q101</f>
        <v>Роман СТАШКЕВИЧ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1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174</v>
      </c>
      <c r="E15" s="435" t="str">
        <f>'Ф.№2 місц.'!E15:R15</f>
        <v>Романівська початкова школа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'[1]РОМАНІВКА'!$E$47</f>
        <v>0</v>
      </c>
      <c r="E31" s="163">
        <v>0</v>
      </c>
      <c r="F31" s="164">
        <v>0</v>
      </c>
      <c r="G31" s="344">
        <f>'[1]РОМАНІВКА'!$U$47</f>
        <v>0</v>
      </c>
      <c r="H31" s="344">
        <f>'[1]РОМАНІВКА'!$AK$47</f>
        <v>0</v>
      </c>
      <c r="I31" s="344">
        <f>'[1]РОМАНІВКА'!$BA$47</f>
        <v>0</v>
      </c>
      <c r="J31" s="344">
        <f>'[1]РОМАНІВКА'!$BQ$47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/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'[1]РОМАНІВКА'!$E$180</f>
        <v>0</v>
      </c>
      <c r="E61" s="178">
        <v>0</v>
      </c>
      <c r="F61" s="177">
        <v>0</v>
      </c>
      <c r="G61" s="345">
        <f>'[1]РОМАНІВКА'!$U$180</f>
        <v>0</v>
      </c>
      <c r="H61" s="345">
        <f>'[1]РОМАНІВКА'!$AK$180</f>
        <v>0</v>
      </c>
      <c r="I61" s="345">
        <f>'[1]РОМАНІВКА'!$BA$180</f>
        <v>0</v>
      </c>
      <c r="J61" s="345">
        <f>'[1]РОМАНІВКА'!$BQ$180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0"/>
      <c r="E101" s="370"/>
      <c r="F101" s="220"/>
      <c r="G101" s="388" t="str">
        <f>'Ф.№2 місц.'!G101:Q101</f>
        <v>Роман СТАШКЕВИЧ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149</v>
      </c>
      <c r="B5" s="430"/>
      <c r="C5" s="430"/>
      <c r="D5" s="430"/>
      <c r="E5" s="430"/>
      <c r="F5" s="430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  2023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143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152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153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151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151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144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175</v>
      </c>
      <c r="E15" s="435" t="str">
        <f>'Ф.№2 місц.'!E15:R15</f>
        <v>Романівська початкова школа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182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166</v>
      </c>
      <c r="H19" s="428" t="s">
        <v>167</v>
      </c>
      <c r="I19" s="428" t="s">
        <v>168</v>
      </c>
      <c r="J19" s="428" t="s">
        <v>169</v>
      </c>
      <c r="K19" s="428" t="s">
        <v>122</v>
      </c>
      <c r="L19" s="428" t="s">
        <v>162</v>
      </c>
      <c r="M19" s="428" t="s">
        <v>163</v>
      </c>
      <c r="N19" s="428" t="s">
        <v>164</v>
      </c>
      <c r="O19" s="428" t="s">
        <v>165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'[1]РОМАНІВКА'!$E$46</f>
        <v>0</v>
      </c>
      <c r="E31" s="163">
        <v>0</v>
      </c>
      <c r="F31" s="164">
        <v>0</v>
      </c>
      <c r="G31" s="344">
        <f>'[1]РОМАНІВКА'!$U$46</f>
        <v>0</v>
      </c>
      <c r="H31" s="344">
        <f>'[1]РОМАНІВКА'!$AK$46</f>
        <v>0</v>
      </c>
      <c r="I31" s="344">
        <f>'[1]РОМАНІВКА'!$BA$46</f>
        <v>0</v>
      </c>
      <c r="J31" s="344">
        <f>'[1]РОМАНІВКА'!$BQ$46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'[1]РОМАНІВКА'!$E$179</f>
        <v>0</v>
      </c>
      <c r="E61" s="178">
        <v>0</v>
      </c>
      <c r="F61" s="177">
        <v>0</v>
      </c>
      <c r="G61" s="345">
        <f>'[1]РОМАНІВКА'!$U$179</f>
        <v>0</v>
      </c>
      <c r="H61" s="345">
        <f>'[1]РОМАНІВКА'!$AK$179</f>
        <v>0</v>
      </c>
      <c r="I61" s="345">
        <f>'[1]РОМАНІВКА'!$BA$179</f>
        <v>0</v>
      </c>
      <c r="J61" s="345">
        <f>'[1]РОМАНІВКА'!$BQ$179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70"/>
      <c r="E101" s="370"/>
      <c r="F101" s="220"/>
      <c r="G101" s="388" t="str">
        <f>'Ф.№2 місц.'!G101:Q101</f>
        <v>Роман СТАШКЕВИЧ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154</v>
      </c>
      <c r="C103" s="220"/>
      <c r="D103" s="371"/>
      <c r="E103" s="371"/>
      <c r="F103" s="220"/>
      <c r="G103" s="388" t="s">
        <v>183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2024-03-27T09:00:48Z</dcterms:modified>
  <cp:category/>
  <cp:version/>
  <cp:contentType/>
  <cp:contentStatus/>
</cp:coreProperties>
</file>